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8505" tabRatio="959" activeTab="0"/>
  </bookViews>
  <sheets>
    <sheet name="Спец.счета КП 2020-2022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<sst xmlns="http://schemas.openxmlformats.org/spreadsheetml/2006/main" count="2003" uniqueCount="1390">
  <si>
    <t>№ п/п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</si>
  <si>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</si>
  <si>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</si>
  <si>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</si>
  <si>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</si>
  <si>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</si>
  <si>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</si>
  <si>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</si>
  <si>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</si>
  <si>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</si>
  <si>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</si>
  <si>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</si>
  <si>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разработка проектной документации</t>
  </si>
  <si>
    <t>Адрес многоквартирного дома
(далее - МКД)</t>
  </si>
  <si>
    <t>строительный контроль</t>
  </si>
  <si>
    <t>Итого по город Гусь-Хрустальный</t>
  </si>
  <si>
    <t>Итого по город Ковров</t>
  </si>
  <si>
    <t>Итого по ЗАТО город Радужный</t>
  </si>
  <si>
    <t>Итого по город Владимир</t>
  </si>
  <si>
    <t>Итого по город Александров</t>
  </si>
  <si>
    <t>Итого по город Кольчугино</t>
  </si>
  <si>
    <t>Итого по Бавленское</t>
  </si>
  <si>
    <t>Итого по город Меленки</t>
  </si>
  <si>
    <t>Итого по поселок Ставрово</t>
  </si>
  <si>
    <t>Итого по город Собинка</t>
  </si>
  <si>
    <t>Итого по город Лакинск</t>
  </si>
  <si>
    <t>Итого по город Суздаль</t>
  </si>
  <si>
    <t>Итого по Павловское</t>
  </si>
  <si>
    <t>Итого по Селецкое</t>
  </si>
  <si>
    <t>Итого по Боголюбовское</t>
  </si>
  <si>
    <t>Итого по город Юрьев-Польский</t>
  </si>
  <si>
    <t>Итого по Малыгинское</t>
  </si>
  <si>
    <t>Итого по поселок Городищи</t>
  </si>
  <si>
    <t>Итого по город Покров</t>
  </si>
  <si>
    <t>Итого по город Вязники</t>
  </si>
  <si>
    <t>Итого по поселок Красная Горбатка</t>
  </si>
  <si>
    <t>X</t>
  </si>
  <si>
    <t>Итого по Новоалександровское</t>
  </si>
  <si>
    <t>Итого по Вяткинское</t>
  </si>
  <si>
    <t>Итого по город Камешково</t>
  </si>
  <si>
    <t>капитальный ремонт внутридомовых инженерных систем вентиляции и дымоудаления при капитальном ремонте крыш</t>
  </si>
  <si>
    <t>Итого по город Муром</t>
  </si>
  <si>
    <t>Срок проведения капитального ремонта в МКД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</si>
  <si>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</si>
  <si>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</si>
  <si>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</si>
  <si>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</si>
  <si>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</si>
  <si>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</si>
  <si>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утепление фасадов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</si>
  <si>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</si>
  <si>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</si>
  <si>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авторский надзор при выполнении работ по  МКД, имеющих статус объекта культурного наследия (памятника истории и культуры)          народов РФ</t>
  </si>
  <si>
    <t>Владимир г, Юбилейная ул, 74</t>
  </si>
  <si>
    <t>Владимир г, Энергетик мкр, Энергетиков ул, 5А</t>
  </si>
  <si>
    <t>Владимир г, Октябрьский пр-кт, 36</t>
  </si>
  <si>
    <t>Кольчугино г, Добровольского ул, 7</t>
  </si>
  <si>
    <t>Кольчугино г, Московская ул, 60</t>
  </si>
  <si>
    <t>Муром г, Кооперативная ул, 7</t>
  </si>
  <si>
    <t>Кольчугинский р-н, Бавлены п, Полевая ул, 2</t>
  </si>
  <si>
    <t>Владимир г, Усти-на-Лабе ул, 36</t>
  </si>
  <si>
    <t>Владимир г, Юрьевец мкр, Михалькова ул, 1А</t>
  </si>
  <si>
    <t>Владимир г, Перекопский военный городок, 25</t>
  </si>
  <si>
    <t>Владимир г, Строителей пр-кт, 24Б</t>
  </si>
  <si>
    <t>Владимир г, Балакирева ул, 27</t>
  </si>
  <si>
    <t>Владимир г, Батурина ул, 33</t>
  </si>
  <si>
    <t>Владимир г, Безыменского ул, 11</t>
  </si>
  <si>
    <t>Владимир г, Белоконской ул, 12Б</t>
  </si>
  <si>
    <t>Владимир г, Василисина ул, 22а</t>
  </si>
  <si>
    <t>Владимир г, Василисина ул, 4а</t>
  </si>
  <si>
    <t>Владимир г, Верхняя Дуброва ул, 18</t>
  </si>
  <si>
    <t>Владимир г, Верхняя Дуброва ул, 38Б</t>
  </si>
  <si>
    <t>Владимир г, Лермонтова ул, 45</t>
  </si>
  <si>
    <t>Владимир г, Нижняя Дуброва ул, 28</t>
  </si>
  <si>
    <t>Владимир г, Соколова-Соколенка ул, 27</t>
  </si>
  <si>
    <t>Владимир г, Сурикова ул, 14</t>
  </si>
  <si>
    <t>Владимир г, Лакина ул, 185</t>
  </si>
  <si>
    <t>Владимир г, Октябрьский военный городок, 21</t>
  </si>
  <si>
    <t>Владимир г, Строителей пр-кт, 16</t>
  </si>
  <si>
    <t>Ковров г, Ватутина ул, 53</t>
  </si>
  <si>
    <t>Ковров г, Грибоедова ул, 11</t>
  </si>
  <si>
    <t>Ковров г, Калинина ул, 21</t>
  </si>
  <si>
    <t>Ковров г, Волго-Донская ул, 29</t>
  </si>
  <si>
    <t>Ковров г, Волго-Донская ул, 31</t>
  </si>
  <si>
    <t>Ковров г, Генералова ул, 10</t>
  </si>
  <si>
    <t>Ковров г, Клязьменская ул, 6</t>
  </si>
  <si>
    <t>Ковров г, Куйбышева ул, 4</t>
  </si>
  <si>
    <t>Кольчугино г, 50 лет СССР ул, 6</t>
  </si>
  <si>
    <t>Кольчугино г, Дружбы ул, 22</t>
  </si>
  <si>
    <t>Кольчугино г, Веденеева ул, 12</t>
  </si>
  <si>
    <t>Кольчугино г, Максимова ул, 23</t>
  </si>
  <si>
    <t>Муром г, Щербакова ул, 10</t>
  </si>
  <si>
    <t>Муром г, Артема ул, 20</t>
  </si>
  <si>
    <t>Муром г, Лесная ул, 1</t>
  </si>
  <si>
    <t>Муром г, Московская ул, 25</t>
  </si>
  <si>
    <t>Гусь-Хрустальный г, Интернациональная ул, 40б</t>
  </si>
  <si>
    <t>Гусь-Хрустальный г, Красноармейская ул, 19</t>
  </si>
  <si>
    <t>Гусь-Хрустальный г, Курловская ул, 33</t>
  </si>
  <si>
    <t>Гусь-Хрустальный г, Муравьева-Апостола ул, 11</t>
  </si>
  <si>
    <t>Гусь-Хрустальный г, Осьмова ул, 25</t>
  </si>
  <si>
    <t>Камешково г, Совхозная ул, 17</t>
  </si>
  <si>
    <t>Собинский р-н, Лакинск г, Парижской Коммуны ул, 31</t>
  </si>
  <si>
    <t>Собинка г, Гагарина ул, 7</t>
  </si>
  <si>
    <t>Суздальский р-н, Новоалександрово с, Студенческая ул, 3</t>
  </si>
  <si>
    <t>Александров г, Королева ул, 1</t>
  </si>
  <si>
    <t>Александров г, Королева ул, 5</t>
  </si>
  <si>
    <t>Александров г, Коссович ул, 7</t>
  </si>
  <si>
    <t>Александров г, Октябрьская ул, 4</t>
  </si>
  <si>
    <t>Александров г, Октябрьская ул, 8</t>
  </si>
  <si>
    <t>Александров г, Свердлова ул, 36</t>
  </si>
  <si>
    <t>Александров г, Терешковой ул, 4</t>
  </si>
  <si>
    <t>Александров г, Ческа-Липа ул, 10</t>
  </si>
  <si>
    <t>Владимир г, Безыменского ул, 17а</t>
  </si>
  <si>
    <t>Владимир г, Безыменского ул, 9б</t>
  </si>
  <si>
    <t>Владимир г, Верхняя Дуброва ул, 9</t>
  </si>
  <si>
    <t>Владимир г, Куйбышева ул, 52</t>
  </si>
  <si>
    <t>Владимир г, Куйбышева ул, 54</t>
  </si>
  <si>
    <t>Владимир г, Нижняя Дуброва ул, 27</t>
  </si>
  <si>
    <t>Владимир г, Нижняя Дуброва ул, 46Б</t>
  </si>
  <si>
    <t>Владимир г, Оргтруд мкр, Строителей ул, 6</t>
  </si>
  <si>
    <t>Владимир г, Северная ул, 28</t>
  </si>
  <si>
    <t>Владимир г, Строителей пр-кт, 14</t>
  </si>
  <si>
    <t>Владимир г, Тихонравова ул, 6</t>
  </si>
  <si>
    <t>Владимир г, Коммунар мкр, Зеленая ул, 68</t>
  </si>
  <si>
    <t>Владимир г, Ленина пр-кт, 34</t>
  </si>
  <si>
    <t>Владимир г, Благонравова ул, 5</t>
  </si>
  <si>
    <t>Владимир г, Василисина ул, 9</t>
  </si>
  <si>
    <t>Владимир г, Мира ул, 4А</t>
  </si>
  <si>
    <t>Владимир г, Мира ул, 4Б</t>
  </si>
  <si>
    <t>Владимир г, Мира ул, 6</t>
  </si>
  <si>
    <t>Владимир г, Мира ул, 9</t>
  </si>
  <si>
    <t>Владимир г, Соколова-Соколенка ул, 16</t>
  </si>
  <si>
    <t>Владимир г, Чайковского ул, 25А</t>
  </si>
  <si>
    <t>Владимир г, Юбилейная ул, 12</t>
  </si>
  <si>
    <t>Владимир г, Юбилейная ул, 20</t>
  </si>
  <si>
    <t>Владимир г, Комиссарова ул, 13</t>
  </si>
  <si>
    <t>Владимир г, Комиссарова ул, 22</t>
  </si>
  <si>
    <t>Владимир г, Комиссарова ул, 3Б</t>
  </si>
  <si>
    <t>Владимир г, Лакина ул, 171А</t>
  </si>
  <si>
    <t>Владимир г, Ленина пр-кт, 25</t>
  </si>
  <si>
    <t>Владимир г, Перекопский военный городок, 31</t>
  </si>
  <si>
    <t>Владимир г, Соколова-Соколенка ул, 23</t>
  </si>
  <si>
    <t>Владимир г, Строителей пр-кт, 14А</t>
  </si>
  <si>
    <t>Владимир г, Юбилейная ул, 5</t>
  </si>
  <si>
    <t>Ковров г, Кирова ул, 71</t>
  </si>
  <si>
    <t>Ковров г, Грибоедова ул, 117</t>
  </si>
  <si>
    <t>Ковров г, Зои Космодемьянской ул, 1 корп. 10</t>
  </si>
  <si>
    <t>Ковров г, Космонавтов ул, 4/2</t>
  </si>
  <si>
    <t>Ковров г, Космонавтов ул, 4/3</t>
  </si>
  <si>
    <t>Ковров г, Машиностроителей ул, 5</t>
  </si>
  <si>
    <t>Ковров г, Муромская ул, 31</t>
  </si>
  <si>
    <t>Ковров г, Сосновая ул, 37</t>
  </si>
  <si>
    <t>Ковров г, Федорова ул, 99</t>
  </si>
  <si>
    <t>Ковров г, Циолковского ул, 40</t>
  </si>
  <si>
    <t>Ковров г, Еловая ул, 86/8</t>
  </si>
  <si>
    <t>Ковров г, Молодогвардейская ул, 3</t>
  </si>
  <si>
    <t>Кольчугино г, 3 Интернационала ул, 53</t>
  </si>
  <si>
    <t>Кольчугино г, 3 Интернационала ул, 63</t>
  </si>
  <si>
    <t>Кольчугино г, 50 лет СССР ул, 4</t>
  </si>
  <si>
    <t>Кольчугино г, Алексеева ул, 2</t>
  </si>
  <si>
    <t>Кольчугино г, Веденеева ул, 16</t>
  </si>
  <si>
    <t>Кольчугино г, Веденеева ул, 18</t>
  </si>
  <si>
    <t>Кольчугино г, Веденеева ул, 6</t>
  </si>
  <si>
    <t>Кольчугино г, Добровольского ул, 17</t>
  </si>
  <si>
    <t>Кольчугино г, Добровольского ул, 19</t>
  </si>
  <si>
    <t>Кольчугино г, Добровольского ул, 23</t>
  </si>
  <si>
    <t>Кольчугино г, Дружбы ул, 15</t>
  </si>
  <si>
    <t>Кольчугино г, Дружбы ул, 24</t>
  </si>
  <si>
    <t>Кольчугино г, Ленина пл, 3</t>
  </si>
  <si>
    <t>Кольчугино г, Ленина ул, 10</t>
  </si>
  <si>
    <t>Кольчугино г, Луговая ул, 8</t>
  </si>
  <si>
    <t>Кольчугино г, Максимова ул, 15</t>
  </si>
  <si>
    <t>Кольчугино г, Максимова ул, 21</t>
  </si>
  <si>
    <t>Кольчугино г, Шмелева ул, 10</t>
  </si>
  <si>
    <t>Кольчугино г, Шмелева ул, 11</t>
  </si>
  <si>
    <t>Кольчугино г, Шмелева ул, 12</t>
  </si>
  <si>
    <t>Кольчугино г, Шмелева ул, 15</t>
  </si>
  <si>
    <t>Кольчугино г, Шмелева ул, 17</t>
  </si>
  <si>
    <t>Кольчугино г, Шмелева ул, 2</t>
  </si>
  <si>
    <t>Кольчугино г, Шмелева ул, 4</t>
  </si>
  <si>
    <t>Кольчугино г, Дружбы ул, 27</t>
  </si>
  <si>
    <t>Кольчугино г, Дружбы ул, 6а</t>
  </si>
  <si>
    <t>Кольчугино г, Ульяновская ул, 37</t>
  </si>
  <si>
    <t>Кольчугино г, Октябрьская ул, 12</t>
  </si>
  <si>
    <t>Меленки г, Комсомольская ул, 98</t>
  </si>
  <si>
    <t>Муром г, Свердлова ул, 65</t>
  </si>
  <si>
    <t>Муром г, Филатова ул, 6</t>
  </si>
  <si>
    <t>Муром г, Ленина ул, 85</t>
  </si>
  <si>
    <t>Муром г, Свердлова ул, 33</t>
  </si>
  <si>
    <t>Муром г, Свердлова ул, 35</t>
  </si>
  <si>
    <t>Муром г, Щербакова ул, 27</t>
  </si>
  <si>
    <t>Камешково г, Володарского ул, 6</t>
  </si>
  <si>
    <t>Камешково г, Ленина ул, 6</t>
  </si>
  <si>
    <t>Камешково г, Смурова ул, 10</t>
  </si>
  <si>
    <t>Собинка г, Гагарина ул, 10</t>
  </si>
  <si>
    <t>Собинка г, Гоголя ул, 5</t>
  </si>
  <si>
    <t>Собинка г, Мира ул, 10</t>
  </si>
  <si>
    <t>Собинка г, Мира ул, 2</t>
  </si>
  <si>
    <t>Собинка г, Мира ул, 7</t>
  </si>
  <si>
    <t>Гусь-Хрустальный г, Интернациональная ул, 46</t>
  </si>
  <si>
    <t>Гусь-Хрустальный г, Теплицкий пр-кт, 12</t>
  </si>
  <si>
    <t>Гусь-Хрустальный г, Каховского ул, 10</t>
  </si>
  <si>
    <t>Гусь-Хрустальный г, Маяковского ул, 3а</t>
  </si>
  <si>
    <t>Гусь-Хрустальный г, Менделеева ул, 19а</t>
  </si>
  <si>
    <t>Гусь-Хрустальный г, Муравьева-Апостола ул, 14</t>
  </si>
  <si>
    <t>Гусь-Хрустальный г, Полярная ул, 9</t>
  </si>
  <si>
    <t>Гусь-Хрустальный г, Пролетарская ул, 18</t>
  </si>
  <si>
    <t>Суздальский р-н, Новоалександрово с, Рабочая ул, 2</t>
  </si>
  <si>
    <t>Суздальский р-н, Новоалександрово с, Студенческая ул, 2</t>
  </si>
  <si>
    <t>Суздальский р-н, Сокол п, 9</t>
  </si>
  <si>
    <t>Судогодский р-н, Бараки д, Молодежная ул, 1</t>
  </si>
  <si>
    <t>Владимир г, Верхняя Дуброва ул, 36</t>
  </si>
  <si>
    <t>Владимир г, Кирова ул, 22</t>
  </si>
  <si>
    <t>Владимир г, Комиссарова ул, 1А</t>
  </si>
  <si>
    <t>Владимир г, Комиссарова ул, 1Б</t>
  </si>
  <si>
    <t>Владимир г, Куйбышева ул, 58</t>
  </si>
  <si>
    <t>Владимир г, Лакина ул, 143А</t>
  </si>
  <si>
    <t>Владимир г, Лакина ул, 171Б</t>
  </si>
  <si>
    <t>Владимир г, Лакина ул, 193</t>
  </si>
  <si>
    <t>Владимир г, Лесной мкр, Лесная ул, 10</t>
  </si>
  <si>
    <t>Владимир г, Ново-Ямская ул, 19</t>
  </si>
  <si>
    <t>Владимир г, Соколова-Соколенка ул, 11</t>
  </si>
  <si>
    <t>Владимир г, Соколова-Соколенка ул, 19</t>
  </si>
  <si>
    <t>Владимир г, Тракторная ул, 1Г</t>
  </si>
  <si>
    <t>Владимир г, Усти-на-Лабе ул, 27А</t>
  </si>
  <si>
    <t>Владимир г, Энергетик мкр, Энергетиков ул, 2</t>
  </si>
  <si>
    <t>Владимир г, Энергетик мкр, Энергетиков ул, 4А</t>
  </si>
  <si>
    <t>Владимир г, Энергетик мкр, Энергетиков ул, 9</t>
  </si>
  <si>
    <t>Владимир г, Юрьевец мкр, Михалькова ул, 1</t>
  </si>
  <si>
    <t>Владимир г, Юрьевец мкр, Михалькова ул, 5</t>
  </si>
  <si>
    <t>Владимир г, Студенческая ул, 12</t>
  </si>
  <si>
    <t>Владимир г, Безыменского ул, 5а</t>
  </si>
  <si>
    <t>Владимир г, Лакина ул, 189</t>
  </si>
  <si>
    <t>Владимир г, Ново-Ямская ул, 17</t>
  </si>
  <si>
    <t>Владимир г, Разина ул, 20</t>
  </si>
  <si>
    <t>Владимир г, Тракторная ул, 9</t>
  </si>
  <si>
    <t>Владимир г, Усти-на-Лабе ул, 6</t>
  </si>
  <si>
    <t>Владимир г, Лесной мкр, Лесная ул, 1</t>
  </si>
  <si>
    <t>Владимир г, Лесной мкр, Лесная ул, 2</t>
  </si>
  <si>
    <t>Владимир г, Разина ул, 11</t>
  </si>
  <si>
    <t>Владимир г, Комиссарова ул, 41</t>
  </si>
  <si>
    <t>Владимир г, Чайковского ул, 44Б</t>
  </si>
  <si>
    <t>Ковров г, Абельмана ул, 128</t>
  </si>
  <si>
    <t>Ковров г, Грибоедова ул, 13</t>
  </si>
  <si>
    <t>Ковров г, Комсомольская ул, 36/4</t>
  </si>
  <si>
    <t>Ковров г, Строителей ул, 39/1</t>
  </si>
  <si>
    <t>Ковров г, Волго-Донская ул, 11В</t>
  </si>
  <si>
    <t>Кольчугино г, 50 лет Октября ул, 9</t>
  </si>
  <si>
    <t>Кольчугино г, Веденеева ул, 3</t>
  </si>
  <si>
    <t>Кольчугино г, Добровольского ул, 15</t>
  </si>
  <si>
    <t>Кольчугино г, Добровольского ул, 9</t>
  </si>
  <si>
    <t>Кольчугино г, Дружбы ул, 26</t>
  </si>
  <si>
    <t>Кольчугино г, Ленина пл, 6</t>
  </si>
  <si>
    <t>Кольчугино г, Ленина ул, 2</t>
  </si>
  <si>
    <t>Кольчугино г, Ломако ул, 32</t>
  </si>
  <si>
    <t>Кольчугино г, Максимова ул, 11</t>
  </si>
  <si>
    <t>Кольчугино г, Максимова ул, 25</t>
  </si>
  <si>
    <t>Кольчугино г, Максимова ул, 3</t>
  </si>
  <si>
    <t>Кольчугино г, Шмелева ул, 16</t>
  </si>
  <si>
    <t>Кольчугино г, Веденеева ул, 10</t>
  </si>
  <si>
    <t>Кольчугино г, Инициативная ул, 13</t>
  </si>
  <si>
    <t>Собинка г, Молодежная ул, 3</t>
  </si>
  <si>
    <t>Муром г, Владимирская ул, 9</t>
  </si>
  <si>
    <t>Петушинский р-н, Покров г, Герасимова ул, 30</t>
  </si>
  <si>
    <t>Камешково г, Совхозная ул, 19</t>
  </si>
  <si>
    <t>Селивановский р-н, Красная Горбатка п, 2-я Заводская ул, 5</t>
  </si>
  <si>
    <t>Селивановский р-н, Красная Горбатка п, 2-я Заводская ул, 13</t>
  </si>
  <si>
    <t>Владимир г, Юрьевец мкр, Михалькова ул, 13</t>
  </si>
  <si>
    <t>Владимир г, Юрьевец мкр, Михалькова ул, 8</t>
  </si>
  <si>
    <t>Владимир г, Мира ул, 17</t>
  </si>
  <si>
    <t>Владимир г, Ленина пр-кт, 51</t>
  </si>
  <si>
    <t>Владимир г, Безыменского ул, 1</t>
  </si>
  <si>
    <t>Владимир г, Безыменского ул, 1а</t>
  </si>
  <si>
    <t>Владимир г, Белоконской ул, 14</t>
  </si>
  <si>
    <t>Владимир г, Белоконской ул, 18</t>
  </si>
  <si>
    <t>Владимир г, Верхняя Дуброва ул, 22</t>
  </si>
  <si>
    <t>Владимир г, Горная ул, 5</t>
  </si>
  <si>
    <t>Владимир г, Горького ул, 103</t>
  </si>
  <si>
    <t>Владимир г, Горького ул, 44</t>
  </si>
  <si>
    <t>Владимир г, Добросельская ул, 199а</t>
  </si>
  <si>
    <t>Владимир г, Егорова ул, 10а</t>
  </si>
  <si>
    <t>Владимир г, Егорова ул, 14</t>
  </si>
  <si>
    <t>Владимир г, Комиссарова ул, 21</t>
  </si>
  <si>
    <t>Владимир г, Комиссарова ул, 23</t>
  </si>
  <si>
    <t>Владимир г, Комиссарова ул, 28</t>
  </si>
  <si>
    <t>Владимир г, Куйбышева ул, 46</t>
  </si>
  <si>
    <t>Владимир г, Лакина ул, 167А</t>
  </si>
  <si>
    <t>Владимир г, Полины Осипенко ул, 17</t>
  </si>
  <si>
    <t>Владимир г, Полины Осипенко ул, 27</t>
  </si>
  <si>
    <t>Владимир г, Растопчина ул, 33а</t>
  </si>
  <si>
    <t>Владимир г, Соколова-Соколенка ул, 21</t>
  </si>
  <si>
    <t>Владимир г, Соколова-Соколенка ул, 5б</t>
  </si>
  <si>
    <t>Владимир г, Соколова-Соколенка ул, 6в</t>
  </si>
  <si>
    <t>Владимир г, Юбилейная ул, 46</t>
  </si>
  <si>
    <t>Владимир г, Московское ш, 1б</t>
  </si>
  <si>
    <t>Владимир г, Лесной мкр, Лесная ул, 14</t>
  </si>
  <si>
    <t>Владимир г, Лесной мкр, Лесная ул, 3</t>
  </si>
  <si>
    <t>Владимир г, Лесной мкр, Лесная ул, 7</t>
  </si>
  <si>
    <t>Владимир г, Энергетик мкр, Энергетиков ул, 23</t>
  </si>
  <si>
    <t>Владимир г, Юрьевец мкр, Михалькова ул, 3Б</t>
  </si>
  <si>
    <t>Владимир г, Балакирева ул, 53</t>
  </si>
  <si>
    <t>Владимир г, Энергетик мкр, Энергетиков ул, 3А</t>
  </si>
  <si>
    <t>Владимир г, Верхняя Дуброва ул, 2</t>
  </si>
  <si>
    <t>Владимир г, Лакина ул, 173А</t>
  </si>
  <si>
    <t>Владимир г, Юрьевец мкр, Михалькова ул, 5А</t>
  </si>
  <si>
    <t>Владимир г, Куйбышева ул, 40</t>
  </si>
  <si>
    <t>Владимир г, Диктора Левитана ул, 5</t>
  </si>
  <si>
    <t>Ковров г, Ватутина ул, 49</t>
  </si>
  <si>
    <t>Ковров г, Димитрова ул, 2</t>
  </si>
  <si>
    <t>Ковров г, Еловая ул, 94/2</t>
  </si>
  <si>
    <t>Ковров г, Кирова ул, 75</t>
  </si>
  <si>
    <t>Ковров г, Лопатина ул, 13/4</t>
  </si>
  <si>
    <t>Ковров г, Муромская ул, 23/2</t>
  </si>
  <si>
    <t>Ковров г, Туманова ул, 8а</t>
  </si>
  <si>
    <t>Кольчугино г, Дружбы ул, 7</t>
  </si>
  <si>
    <t>Кольчугино г, Ленина ул, 11а</t>
  </si>
  <si>
    <t>Кольчугино г, 5 Линия Ленинского поселка ул, 1а</t>
  </si>
  <si>
    <t>Кольчугино г, 50 лет Октября ул, 14</t>
  </si>
  <si>
    <t>Кольчугино г, 50 лет Октября ул, 22</t>
  </si>
  <si>
    <t>Кольчугино г, Алексеева ул, 1а</t>
  </si>
  <si>
    <t>Кольчугино г, Лермонтова ул, 3</t>
  </si>
  <si>
    <t>Кольчугино г, Ломако ул, 18</t>
  </si>
  <si>
    <t>Кольчугино г, Луговая ул, 10</t>
  </si>
  <si>
    <t>Кольчугино г, Шмелева ул, 7</t>
  </si>
  <si>
    <t>Кольчугино г, Добровольского ул, 25</t>
  </si>
  <si>
    <t>Кольчугино г, Шмелева ул, 18</t>
  </si>
  <si>
    <t>Муром г, Владимирская ул, 1</t>
  </si>
  <si>
    <t>Муром г, Владимирская ул, 5</t>
  </si>
  <si>
    <t>Муром г, Заводская ул, 5</t>
  </si>
  <si>
    <t>Муром г, Льва Толстого ул, 18</t>
  </si>
  <si>
    <t>Муром г, Машинистов ул, 5</t>
  </si>
  <si>
    <t>Муром г, Мечтателей ул, 6</t>
  </si>
  <si>
    <t>Муром г, Муромская ул, 9 корп. 2</t>
  </si>
  <si>
    <t>Муром г, Карачаровское ш, 30а</t>
  </si>
  <si>
    <t>Юрьев-Польский г, Авангардский пер, 9</t>
  </si>
  <si>
    <t>Собинка г, Лакина ул, 7</t>
  </si>
  <si>
    <t>Владимир г, Лакина ул, 195</t>
  </si>
  <si>
    <t>Владимир г, Сурикова ул, 16</t>
  </si>
  <si>
    <t>Владимир г, Добросельская ул, 175</t>
  </si>
  <si>
    <t>Ковров г, Абельмана ул, 139</t>
  </si>
  <si>
    <t>Кольчугино г, Ломако ул, 14</t>
  </si>
  <si>
    <t>Кольчугино г, Луговая ул, 9</t>
  </si>
  <si>
    <t>Владимир г, Соколова-Соколенка ул, 21б</t>
  </si>
  <si>
    <t>Владимир г, Батурина ул, 37Б</t>
  </si>
  <si>
    <t>Владимир г, Василисина ул, 8б</t>
  </si>
  <si>
    <t>Владимир г, Университетская ул, 7</t>
  </si>
  <si>
    <t>Ковров г, Матвеева ул, 5</t>
  </si>
  <si>
    <t>Ковров г, Машиностроителей ул, 13</t>
  </si>
  <si>
    <t>Владимир г, Мира ул, 2</t>
  </si>
  <si>
    <t>Владимир г, Мира ул, 22</t>
  </si>
  <si>
    <t>Гусь-Хрустальный г, Каховского ул, 5</t>
  </si>
  <si>
    <t>Александров г, Восстания 1905 г ул, 1</t>
  </si>
  <si>
    <t>Владимир г, Соколова-Соколенка ул, 29</t>
  </si>
  <si>
    <t>Владимир г, Нижняя Дуброва ул, 33</t>
  </si>
  <si>
    <t>Ковров г, Космонавтов ул, 2/4</t>
  </si>
  <si>
    <t>Кольчугино г, Дружбы ул, 20</t>
  </si>
  <si>
    <t>Муром г, Вокзальная ул, 16</t>
  </si>
  <si>
    <t>Владимир г, Верхняя Дуброва ул, 33</t>
  </si>
  <si>
    <t>Ковров г, Грибоедова ул, 7</t>
  </si>
  <si>
    <t>Ковров г, Мира пр-кт, 6</t>
  </si>
  <si>
    <t>Александров г, Королева ул, 8</t>
  </si>
  <si>
    <t>Владимир г, Крайнова ул, 12</t>
  </si>
  <si>
    <t>Ковров г, Грибоедова ул, 9</t>
  </si>
  <si>
    <t>Кольчугино г, Мира ул, 2</t>
  </si>
  <si>
    <t>Владимир г, Растопчина ул, 61Б</t>
  </si>
  <si>
    <t>Ковров г, Комсомольская ул, 100</t>
  </si>
  <si>
    <t>Ковров г, Машиностроителей ул, 7</t>
  </si>
  <si>
    <t>Ковров г, Космонавтов ул, 4 корп. 5</t>
  </si>
  <si>
    <t>Ковровский р-н, Ручей д, Центральная ул, 10</t>
  </si>
  <si>
    <t>Ковров г, Восточная ул, 52 корп. 4</t>
  </si>
  <si>
    <t>Юрьев-Польский г, Садовый пер, 4</t>
  </si>
  <si>
    <t>Владимир г, Коммунар мкр, Зеленая ул, 62</t>
  </si>
  <si>
    <t>Владимир г, Нижняя Дуброва ул, 26</t>
  </si>
  <si>
    <t>Владимир г, Офицерская ул, 9А</t>
  </si>
  <si>
    <t>Гусь-Хрустальный г, Маяковского ул, 1а</t>
  </si>
  <si>
    <t>Ковров г, Комсомольская ул, 34 корп. 2</t>
  </si>
  <si>
    <t>Камешково г, Совхозная ул, 21</t>
  </si>
  <si>
    <t>Ковров г, Маяковского ул, 6</t>
  </si>
  <si>
    <t>Вязники г, Ленина ул, 19</t>
  </si>
  <si>
    <t>Владимир г, Комиссарова ул, 37</t>
  </si>
  <si>
    <t>Владимир г, Куйбышева ул, 66</t>
  </si>
  <si>
    <t>Ковров г, Грибоедова ул, 7 корп. 2</t>
  </si>
  <si>
    <t>Ковров г, Куйбышева ул, 18</t>
  </si>
  <si>
    <t>Ковров г, Строителей ул, 22</t>
  </si>
  <si>
    <t>Кольчугинский р-н, Бавлены п, Мира ул, 9</t>
  </si>
  <si>
    <t>Меленки г, Маяковского ул, 26</t>
  </si>
  <si>
    <t>Владимир г, Коммунар мкр, Песочная ул, 17а</t>
  </si>
  <si>
    <t>Ковров г, Маяковского ул, 24</t>
  </si>
  <si>
    <t>Ковров г, Пионерская ул, 6</t>
  </si>
  <si>
    <t>Владимир г, Безыменского ул, 9д</t>
  </si>
  <si>
    <t>Владимир г, Комиссарова ул, 9</t>
  </si>
  <si>
    <t>Владимир г, Куйбышева ул, 66а</t>
  </si>
  <si>
    <t>Владимир г, Сурикова ул, 18</t>
  </si>
  <si>
    <t>Ковров г, Строителей ул, 33</t>
  </si>
  <si>
    <t>Кольчугино г, Веденеева ул, 8</t>
  </si>
  <si>
    <t>Кольчугино г, Добровольского ул, 3</t>
  </si>
  <si>
    <t>Кольчугино г, Добровольского ул, 21</t>
  </si>
  <si>
    <t>Юрьев-Польский г, Свободы ул, 129</t>
  </si>
  <si>
    <t>Владимир г, Судогодское ш, 23г</t>
  </si>
  <si>
    <t>Гусь-Хрустальный г, Транспортная ул, 19</t>
  </si>
  <si>
    <t>Александров г, Королева ул, 20</t>
  </si>
  <si>
    <t>Вязники г, Дечинский мкр, 8</t>
  </si>
  <si>
    <t>Владимир г, Кирова ул, 3А</t>
  </si>
  <si>
    <t>Владимир г, Мира ул, 22А</t>
  </si>
  <si>
    <t>Владимир г, Офицерская ул, 16</t>
  </si>
  <si>
    <t>Владимир г, Строителей пр-кт, 2Г</t>
  </si>
  <si>
    <t>Владимир г, Судогодское ш, 27ж</t>
  </si>
  <si>
    <t>Ковров г, Куйбышева ул, 4 корп. 1</t>
  </si>
  <si>
    <t>Ковров г, Куйбышева ул, 14</t>
  </si>
  <si>
    <t>Ковров г, Московская ул, 3</t>
  </si>
  <si>
    <t>Ковров г, Муромская ул, 23</t>
  </si>
  <si>
    <t>Ковров г, Островского ул, 81</t>
  </si>
  <si>
    <t>Ковров г, Подлесная ул, 22</t>
  </si>
  <si>
    <t>Ковров г, Сосновая ул, 39</t>
  </si>
  <si>
    <t>Муром г, Ленинградская ул, 42</t>
  </si>
  <si>
    <t>Муром г, Муромская ул, 25</t>
  </si>
  <si>
    <t>Муром г, Нижегородская ул, 29</t>
  </si>
  <si>
    <t>Гусь-Хрустальный г, Иркутская ул, 26а</t>
  </si>
  <si>
    <t>Кольчугино г, Дружбы ул, 6</t>
  </si>
  <si>
    <t>Муром г, Кооперативная ул, 6</t>
  </si>
  <si>
    <t>Муром г, Пролетарская ул, 21</t>
  </si>
  <si>
    <t>Вязники г, Металлистов ул, 13</t>
  </si>
  <si>
    <t>Александров г, Ленина ул, 2</t>
  </si>
  <si>
    <t>Владимир г, Кирова ул, 6</t>
  </si>
  <si>
    <t>Владимир г, Коммунар мкр, Песочная ул, 19</t>
  </si>
  <si>
    <t>Владимир г, Энергетик мкр, Энергетиков ул, 6Б</t>
  </si>
  <si>
    <t>Гусь-Хрустальный г, Муравьева-Апостола ул, 15</t>
  </si>
  <si>
    <t>Ковров г, Моховая ул, 2 корп. 10</t>
  </si>
  <si>
    <t>Ковров г, Фурманова ул, 35</t>
  </si>
  <si>
    <t>Петушинский р-н, Покров г, Больничный проезд, 4 корп. 2</t>
  </si>
  <si>
    <t>Владимир г, Тракторная ул, 11</t>
  </si>
  <si>
    <t>Александров г, Королева ул, 18</t>
  </si>
  <si>
    <t>Александров г, Ленина ул, 7</t>
  </si>
  <si>
    <t>Вязники г, Владимирская ул, 7</t>
  </si>
  <si>
    <t>Владимир г, Василисина ул, 12</t>
  </si>
  <si>
    <t>Владимир г, Коммунар мкр, Зеленая ул, 64</t>
  </si>
  <si>
    <t>Владимир г, Ленина пр-кт, 44</t>
  </si>
  <si>
    <t>Владимир г, Октябрьский пр-кт, 16</t>
  </si>
  <si>
    <t>Владимир г, Пугачева ул, 79</t>
  </si>
  <si>
    <t>Владимир г, Северная ул, 22</t>
  </si>
  <si>
    <t>Владимир г, Усти-на-Лабе ул, 16</t>
  </si>
  <si>
    <t>Владимир г, Чайковского ул, 36</t>
  </si>
  <si>
    <t>Ковров г, Димитрова ул, 8</t>
  </si>
  <si>
    <t>Ковров г, Зои Космодемьянской ул, 11</t>
  </si>
  <si>
    <t>Ковров г, Московская ул, 4</t>
  </si>
  <si>
    <t>Ковров г, Моховая ул, 1/7</t>
  </si>
  <si>
    <t>Ковров г, Строителей ул, 8</t>
  </si>
  <si>
    <t>Ковров г, Фурманова ул, 27</t>
  </si>
  <si>
    <t>Кольчугино г, 3 Интернационала ул, 57</t>
  </si>
  <si>
    <t>Муром г, Автодора ул, 37</t>
  </si>
  <si>
    <t>Муром г, Кооперативный проезд, 8</t>
  </si>
  <si>
    <t>Муром г, Орловская ул, 15</t>
  </si>
  <si>
    <t>Муром г, Свердлова ул, 37</t>
  </si>
  <si>
    <t>Муром г, Филатова ул, 5</t>
  </si>
  <si>
    <t>Собинский р-н, Лакинск г, Лермонтова ул, 34</t>
  </si>
  <si>
    <t>Александров г, Октябрьская ул, 6 корп. 2</t>
  </si>
  <si>
    <t>Владимир г, Безыменского ул, 26а</t>
  </si>
  <si>
    <t>Владимир г, Верхняя Дуброва ул, 3</t>
  </si>
  <si>
    <t>Владимир г, Горького ул, 84</t>
  </si>
  <si>
    <t>Владимир г, Диктора Левитана ул, 4Г</t>
  </si>
  <si>
    <t>Владимир г, Костерин пер, 10</t>
  </si>
  <si>
    <t>Владимир г, Красноармейская ул, 46</t>
  </si>
  <si>
    <t>Владимир г, Нижняя Дуброва ул, 40</t>
  </si>
  <si>
    <t>Владимир г, Ново-Ямская ул, 31А</t>
  </si>
  <si>
    <t>Владимир г, Почаевская ул, 22А</t>
  </si>
  <si>
    <t>Владимир г, Разина ул, 26</t>
  </si>
  <si>
    <t>Владимир г, Усти-на-Лабе ул, 23</t>
  </si>
  <si>
    <t>Владимир г, Юбилейная ул, 58</t>
  </si>
  <si>
    <t>Ковров г, Волго-Донская ул, 7а</t>
  </si>
  <si>
    <t>Ковров г, Грибоедова ул, 5 корп. 2</t>
  </si>
  <si>
    <t>Ковров г, Еловая ул, 88</t>
  </si>
  <si>
    <t>Ковров г, Киркижа ул, 12</t>
  </si>
  <si>
    <t>Ковров г, Куйбышева ул, 6</t>
  </si>
  <si>
    <t>Ковров г, Муромская ул, 25 корп. 3</t>
  </si>
  <si>
    <t>Ковров г, Станиславского ул, 1/1</t>
  </si>
  <si>
    <t>Кольчугино г, 3 Интернационала ул, 60</t>
  </si>
  <si>
    <t>Кольчугино г, Дружбы ул, 32</t>
  </si>
  <si>
    <t>Кольчугино г, Чапаева ул, 1Б</t>
  </si>
  <si>
    <t>Муром г, Дзержинского ул, 20</t>
  </si>
  <si>
    <t>Муром г, Кооперативная ул, 8</t>
  </si>
  <si>
    <t>Муром г, Московская ул, 47</t>
  </si>
  <si>
    <t>Собинка г, Гагарина ул, 4</t>
  </si>
  <si>
    <t>Собинка г, Некрасова ул, 2В</t>
  </si>
  <si>
    <t>Гусь-Хрустальный г, Садовая ул, 51</t>
  </si>
  <si>
    <t>Владимир г, Варваринский проезд, 3</t>
  </si>
  <si>
    <t>Кольчугино г, Дружбы ул, 12</t>
  </si>
  <si>
    <t>Кольчугино г, Дружбы ул, 25</t>
  </si>
  <si>
    <t>Муром г, Чкалова ул, 6Б</t>
  </si>
  <si>
    <t>Итого по город Петушки</t>
  </si>
  <si>
    <t>Владимир г, Красноармейская ул, 43Г</t>
  </si>
  <si>
    <t>Владимир г, Ленина пр-кт, 32</t>
  </si>
  <si>
    <t>Владимир г, Михайловская ул, 32</t>
  </si>
  <si>
    <t>Владимир г, Нижняя Дуброва ул, 34</t>
  </si>
  <si>
    <t>Владимир г, Пичугина ул, 5</t>
  </si>
  <si>
    <t>Гусь-Хрустальный г, Курловская ул, 18</t>
  </si>
  <si>
    <t>Ковров г, Лопатина ул, 19</t>
  </si>
  <si>
    <t>Ковров г, Лопатина ул, 21 корп. 1</t>
  </si>
  <si>
    <t>Ковров г, Ногина пер, 5</t>
  </si>
  <si>
    <t>Ковров г, Ногина ул, 20</t>
  </si>
  <si>
    <t>Камешково г, Школьная ул, 7</t>
  </si>
  <si>
    <t>Кольчугино г, Ломако ул, 26</t>
  </si>
  <si>
    <t>Юрьев-Польский г, Садовый пер, 23</t>
  </si>
  <si>
    <t>Владимир г, Безыменского ул, 9в</t>
  </si>
  <si>
    <t>Владимир г, Горького ул, 85А</t>
  </si>
  <si>
    <t>Гусь-Хрустальный г, Торфяная ул, 7</t>
  </si>
  <si>
    <t>Ковров г, Зои Космодемьянской ул, 7 корп. 1</t>
  </si>
  <si>
    <t>Ковров г, Космонавтов ул, 6/2</t>
  </si>
  <si>
    <t>Кольчугино г, Дружбы ул, 8</t>
  </si>
  <si>
    <t>Кольчугино г, Мира ул, 1</t>
  </si>
  <si>
    <t>Кольчугино г, Ульяновская ул, 35</t>
  </si>
  <si>
    <t>Владимир г, Кирова ул, 7</t>
  </si>
  <si>
    <t>Владимир г, Кремлевская ул, 10</t>
  </si>
  <si>
    <t>Владимир г, Соколова-Соколенка ул, 20</t>
  </si>
  <si>
    <t>Владимир г, Сурикова ул, 10Б</t>
  </si>
  <si>
    <t>Владимир г, Тихонравова ул, 13</t>
  </si>
  <si>
    <t>Ковров г, Зои Космодемьянской ул, 3 корп. 1</t>
  </si>
  <si>
    <t>Ковров г, Киркижа ул, 20</t>
  </si>
  <si>
    <t>Ковров г, Ковров-8 тер, 18</t>
  </si>
  <si>
    <t>Ковров г, Муромская ул, 23 корп. 3</t>
  </si>
  <si>
    <t>Ковров г, Фурманова ул, 18</t>
  </si>
  <si>
    <t>Камешково г, Ногина ул, 5</t>
  </si>
  <si>
    <t>Кольчугино г, Ульяновская ул, 33</t>
  </si>
  <si>
    <t>Итого по город Киржач</t>
  </si>
  <si>
    <t>Владимир г, Никитина ул, 4А</t>
  </si>
  <si>
    <t>Владимир г, Северная ул, 26</t>
  </si>
  <si>
    <t>Ковров г, Муромская ул, 11</t>
  </si>
  <si>
    <t>Петушинский р-н, Покров г, Пролетарская ул, 9</t>
  </si>
  <si>
    <t>Собинка г, Некрасова ул, 2А</t>
  </si>
  <si>
    <t>Собинский р-н, Ставрово п, Октябрьская ул, 140</t>
  </si>
  <si>
    <t>Владимир г, Белоконской ул, 13А</t>
  </si>
  <si>
    <t>Гусь-Хрустальный г, Менделеева ул, 25</t>
  </si>
  <si>
    <t>Ковров г, Подлесная ул, 21</t>
  </si>
  <si>
    <t>Ковров г, Подлесная ул, 23</t>
  </si>
  <si>
    <t>Ковров г, Транспортная ул, 81</t>
  </si>
  <si>
    <t>Камешково г, Дорофеичева ул, 7а</t>
  </si>
  <si>
    <t>Камешково г, Дорофеичева ул, 7б</t>
  </si>
  <si>
    <t>Муром г, Орловская ул, 17</t>
  </si>
  <si>
    <t>Собинка г, Гагарина ул, 6</t>
  </si>
  <si>
    <t>Собинский р-н, Ставрово п, Юбилейная ул, 4</t>
  </si>
  <si>
    <t>Вязники г, Ефимьево ул, 4</t>
  </si>
  <si>
    <t>Вязники г, Чехова ул, 19а</t>
  </si>
  <si>
    <t>Владимир г, Западная ул, 59</t>
  </si>
  <si>
    <t>Владимир г, Комиссарова ул, 1Г</t>
  </si>
  <si>
    <t>Владимир г, Крайнова ул, 14</t>
  </si>
  <si>
    <t>Владимир г, Ленина пр-кт, 40</t>
  </si>
  <si>
    <t>Владимир г, Пичугина ул, 14</t>
  </si>
  <si>
    <t>Ковров г, Волго-Донская ул, 27</t>
  </si>
  <si>
    <t>Ковров г, Зои Космодемьянской ул, 9</t>
  </si>
  <si>
    <t>Ковров г, Куйбышева ул, 16</t>
  </si>
  <si>
    <t>Ковров г, Ногина пер, 3</t>
  </si>
  <si>
    <t>Ковров г, Ногина пер, 8</t>
  </si>
  <si>
    <t>Кольчугино г, Коллективная ул, 41</t>
  </si>
  <si>
    <t>Муром г, Владимирская ул, 26</t>
  </si>
  <si>
    <t>Юрьев-Польский г, Свободы ул, 22</t>
  </si>
  <si>
    <t>Александров г, Королева ул, 12</t>
  </si>
  <si>
    <t>Владимир г, Белоконской ул, 15Б</t>
  </si>
  <si>
    <t>Владимир г, Лакина ул, 155А</t>
  </si>
  <si>
    <t>Владимир г, Лакина ул, 159А</t>
  </si>
  <si>
    <t>Владимир г, Растопчина ул, 33в</t>
  </si>
  <si>
    <t>Владимир г, Растопчина ул, 61</t>
  </si>
  <si>
    <t>Владимир г, Соколова-Соколенка ул, 3Б</t>
  </si>
  <si>
    <t>Владимир г, Столетовых ул, 5</t>
  </si>
  <si>
    <t>Владимир г, Юбилейная ул, 52</t>
  </si>
  <si>
    <t>Гусь-Хрустальный г, Интернациональная ул, 42А</t>
  </si>
  <si>
    <t>Гусь-Хрустальный г, Маяковского ул, 7</t>
  </si>
  <si>
    <t>Ковров г, Киркижа ул, 20А</t>
  </si>
  <si>
    <t>Ковров г, Ленина пр-кт, 46</t>
  </si>
  <si>
    <t>Ковров г, Московская ул, 7</t>
  </si>
  <si>
    <t>Ковров г, Парковая ул, 2</t>
  </si>
  <si>
    <t>Ковров г, Подлесная ул, 22а</t>
  </si>
  <si>
    <t>Ковров г, Подлесная ул, 24</t>
  </si>
  <si>
    <t>Ковров г, Северный проезд, 10а</t>
  </si>
  <si>
    <t>Ковров г, Циолковского ул, 12</t>
  </si>
  <si>
    <t>Камешково г, Смурова ул, 9</t>
  </si>
  <si>
    <t>Муром г, Чкалова ул, 4Б</t>
  </si>
  <si>
    <t>Собинка г, Некрасова ул, 2Б</t>
  </si>
  <si>
    <t>Собинка г, Некрасова ул, 2Г</t>
  </si>
  <si>
    <t>Собинский р-н, Лакинск г, 17 Партсъезда ул, 5</t>
  </si>
  <si>
    <t>Итого по Вольгинский</t>
  </si>
  <si>
    <t>Ковров г, Ленина пр-кт, 49</t>
  </si>
  <si>
    <t>Камешково г, Школьная ул, 9</t>
  </si>
  <si>
    <t>Муром г, Филатова ул, 7</t>
  </si>
  <si>
    <t>Вязники г, Нововязники мкр, Механизаторов ул, 112</t>
  </si>
  <si>
    <t>Владимир г, Офицерская ул, 11А</t>
  </si>
  <si>
    <t>Владимир г, Стрелецкая ул, 36А</t>
  </si>
  <si>
    <t>Владимир г, Строителей пр-кт, 30В</t>
  </si>
  <si>
    <t>Владимир г, Строителей пр-кт, 34Б</t>
  </si>
  <si>
    <t>Владимир г, Строителей пр-кт, 34В</t>
  </si>
  <si>
    <t>Ковров г, Маяковского ул, 30</t>
  </si>
  <si>
    <t>Ковров г, Островского ул, 73</t>
  </si>
  <si>
    <t>Кольчугино г, Октябрьская ул, 36</t>
  </si>
  <si>
    <t xml:space="preserve">Итого по Новоалександровское </t>
  </si>
  <si>
    <t>Владимир г, Михайловская ул, 55</t>
  </si>
  <si>
    <t>Владимир г, Соколова-Соколенка ул, 30</t>
  </si>
  <si>
    <t>Владимир г, 3-я Кольцевая ул, 10</t>
  </si>
  <si>
    <t>Владимир г, Егорова ул, 1</t>
  </si>
  <si>
    <t>Владимир г, Западная ул, 57</t>
  </si>
  <si>
    <t>Владимир г, Коммунар мкр, Песочная ул, 7</t>
  </si>
  <si>
    <t>Владимир г, Михайловская ул, 16</t>
  </si>
  <si>
    <t>Владимир г, Садовая ул, 12</t>
  </si>
  <si>
    <t>Владимир г, Сакко и Ванцетти ул, 23</t>
  </si>
  <si>
    <t>Ковров г, Колхозная ул, 28</t>
  </si>
  <si>
    <t>Ковров г, Колхозная ул, 32</t>
  </si>
  <si>
    <t>Ковров г, Сергея Лазо ул, 4/1</t>
  </si>
  <si>
    <t>Ковров г, Сосновая ул, 15 корп. 1</t>
  </si>
  <si>
    <t>Муром г, Ленинградская ул, 31</t>
  </si>
  <si>
    <t>Суздаль г, Советская ул, 23</t>
  </si>
  <si>
    <t>Александров г, Терешковой ул, 13</t>
  </si>
  <si>
    <t>Владимир г, Коммунар мкр, Песочная ул, 19Б</t>
  </si>
  <si>
    <t>Владимир г, Семашко ул, 8</t>
  </si>
  <si>
    <t>Гусь-Хрустальный г, 50 лет Советской Власти пр-кт, 24</t>
  </si>
  <si>
    <t>Муром г, Кооперативная ул, 5</t>
  </si>
  <si>
    <t>Александров г, Ленина ул, 17</t>
  </si>
  <si>
    <t>Владимир г, Горького ул, 129</t>
  </si>
  <si>
    <t>Владимир г, Северная ул, 26А</t>
  </si>
  <si>
    <t>Ковров г, Космонавтов ул, 6/5</t>
  </si>
  <si>
    <t>Ковров г, Куйбышева ул, 5</t>
  </si>
  <si>
    <t>Ковров г, Моховая ул, 2 корп. 5</t>
  </si>
  <si>
    <t>Муром г, Чкалова ул, 10Б</t>
  </si>
  <si>
    <t>Владимир г, Верхняя Дуброва ул, 26Г</t>
  </si>
  <si>
    <t>Владимир г, Мира ул, 6Б</t>
  </si>
  <si>
    <t>Ковров г, Строителей ул, 9</t>
  </si>
  <si>
    <t>Александров г, Революции ул, 72</t>
  </si>
  <si>
    <t>Владимир г, Егорова ул, 10б</t>
  </si>
  <si>
    <t>Владимир г, Комиссарова ул, 4</t>
  </si>
  <si>
    <t>Владимир г, Михайловская ул, 14</t>
  </si>
  <si>
    <t>Владимир г, Строителей пр-кт, 2А</t>
  </si>
  <si>
    <t>Владимир г, Судогодское ш, 29и</t>
  </si>
  <si>
    <t>Владимир г, Юбилейная ул, 70</t>
  </si>
  <si>
    <t>Гусь-Хрустальный г, Рязанская ул, 2</t>
  </si>
  <si>
    <t>Гусь-Хрустальный г, Транспортная ул, 18</t>
  </si>
  <si>
    <t>Ковров г, Сосновая ул, 35</t>
  </si>
  <si>
    <t>Кольчугино г, 3 Интернационала ул, 51</t>
  </si>
  <si>
    <t>Муром г, Ковровская ул, 12</t>
  </si>
  <si>
    <t>Муром г, Куйбышева ул, 32</t>
  </si>
  <si>
    <t>Муром г, Куйбышева ул, 36</t>
  </si>
  <si>
    <t>Муром г, Советская ул, 44</t>
  </si>
  <si>
    <t>Муром г, Школьная ул, 1А</t>
  </si>
  <si>
    <t>Собинка г, Калинина ул, 2А</t>
  </si>
  <si>
    <t>Владимир г, Горького ул, 27</t>
  </si>
  <si>
    <t>Владимир г, Растопчина ул, 39в</t>
  </si>
  <si>
    <t>Владимир г, Северная ул, 24</t>
  </si>
  <si>
    <t>Владимир г, Судогодское ш, 27а</t>
  </si>
  <si>
    <t>Владимир г, Тракторная ул, 13</t>
  </si>
  <si>
    <t>Владимир г, Юбилейная ул, 50</t>
  </si>
  <si>
    <t>Ковров г, Комсомольская ул, 36/3</t>
  </si>
  <si>
    <t>Ковров г, Куйбышева ул, 15</t>
  </si>
  <si>
    <t>Ковров г, Летняя ул, 19</t>
  </si>
  <si>
    <t>Ковров г, Муромская ул, 25</t>
  </si>
  <si>
    <t>Ковров г, Островского ул, 79</t>
  </si>
  <si>
    <t>Ковров г, Подлесная ул, 22б</t>
  </si>
  <si>
    <t>Ковров г, Федорова ул, 95</t>
  </si>
  <si>
    <t>Меленки г, Пролетарская ул, 53</t>
  </si>
  <si>
    <t>Муром г, Кленовая ул, 30</t>
  </si>
  <si>
    <t>Муром г, Кленовая ул, 36</t>
  </si>
  <si>
    <t>Муром г, Ленина ул, 55</t>
  </si>
  <si>
    <t>Муром г, Орловская ул, 11</t>
  </si>
  <si>
    <t>Владимир г, Михайловская ул, 6</t>
  </si>
  <si>
    <t>Владимир г, Стрелецкий пер, 3</t>
  </si>
  <si>
    <t>Кольчугино г, Дружбы ул, 23</t>
  </si>
  <si>
    <t>Собинский р-н, Ставрово п, Комсомольская ул, 11</t>
  </si>
  <si>
    <t>Итого по город Судогда</t>
  </si>
  <si>
    <t>Ковров г, Пионерская ул, 2</t>
  </si>
  <si>
    <t>Владимир г, 3-я Кольцевая ул, 25а</t>
  </si>
  <si>
    <t>Владимир г, Ленина пр-кт, 47А</t>
  </si>
  <si>
    <t>Владимир г, Ленина пр-кт, 49</t>
  </si>
  <si>
    <t>Владимир г, Разина ул, 28</t>
  </si>
  <si>
    <t>Владимир г, Растопчина ул, 61а</t>
  </si>
  <si>
    <t>Гусь-Хрустальный г, Каховского ул, 2</t>
  </si>
  <si>
    <t>Гусь-Хрустальный г, Мичурина ул, 2</t>
  </si>
  <si>
    <t>Ковров г, Комсомольская ул, 24</t>
  </si>
  <si>
    <t>Ковров г, Ленина пр-кт, 3</t>
  </si>
  <si>
    <t>Гусь-Хрустальный р-н, Вековка ст, 3</t>
  </si>
  <si>
    <t>Гусь-Хрустальный р-н, Вековка ст, 4</t>
  </si>
  <si>
    <t>Муром г, Лакина ул, 64</t>
  </si>
  <si>
    <t>Суздальский р-н, Гавриловское с, Школьная ул, 1</t>
  </si>
  <si>
    <t>Суздальский р-н, Гавриловское с, Школьная ул, 2</t>
  </si>
  <si>
    <t>Суздальский р-н, Гавриловское с, Школьная ул, 3</t>
  </si>
  <si>
    <t>Суздальский р-н, Гавриловское с, Школьная ул, 4</t>
  </si>
  <si>
    <t>Итого по Григорьевское</t>
  </si>
  <si>
    <t>Вязники г, Металлистов ул, 10</t>
  </si>
  <si>
    <t>Ковров г, Малеева ул, 12</t>
  </si>
  <si>
    <t>Муром г, Ленинградская ул, 24</t>
  </si>
  <si>
    <t>Александровский р-н, Карабаново г, Победы ул, 1</t>
  </si>
  <si>
    <t>Вязники г, 1 Мая ул, 27</t>
  </si>
  <si>
    <t>Владимир г, Верхняя Дуброва ул, 10</t>
  </si>
  <si>
    <t>Владимир г, Гастелло ул, 7Г</t>
  </si>
  <si>
    <t>Владимир г, Ленина пр-кт, 13Б</t>
  </si>
  <si>
    <t>Владимир г, Ленина пр-кт, 48</t>
  </si>
  <si>
    <t>Владимир г, Нижняя Дуброва ул, 21</t>
  </si>
  <si>
    <t>Владимир г, Нижняя Дуброва ул, 21А</t>
  </si>
  <si>
    <t>Владимир г, Октябрьский пр-кт, 25</t>
  </si>
  <si>
    <t>Владимир г, Солнечная ул, 54</t>
  </si>
  <si>
    <t>Ковров г, Димитрова ул, 20</t>
  </si>
  <si>
    <t>Ковров г, Калинина ул, 9</t>
  </si>
  <si>
    <t>Киржач г, Текстильщиков ул, 5</t>
  </si>
  <si>
    <t>Кольчугино г, Победы ул, 11</t>
  </si>
  <si>
    <t>Собинский р-н, Ставрово п, Юбилейная ул, 4А</t>
  </si>
  <si>
    <t>Собинский р-н, Ставрово п, Юбилейная ул, 8</t>
  </si>
  <si>
    <t>Суздальский р-н, Гавриловское с, Школьная ул, 5</t>
  </si>
  <si>
    <t>Итого по город Карабаново</t>
  </si>
  <si>
    <t>Владимир г, Ленина пр-кт, 60</t>
  </si>
  <si>
    <t>Владимир г, Народная ул, 8</t>
  </si>
  <si>
    <t>Владимир г, Почаевская ул, 20</t>
  </si>
  <si>
    <t>Владимир г, Тихонравова ул, 11</t>
  </si>
  <si>
    <t>Гусь-Хрустальный г, Муравьева-Апостола ул, 17</t>
  </si>
  <si>
    <t>Гусь-Хрустальный г, Транспортная ул, 16</t>
  </si>
  <si>
    <t>Ковров г, Калинина ул, 8</t>
  </si>
  <si>
    <t>Муром г, Чкалова ул, 12Б</t>
  </si>
  <si>
    <t>Суздальский р-н, Садовый п, Садовая ул, 3</t>
  </si>
  <si>
    <t>Владимир г, Суворова ул, 11</t>
  </si>
  <si>
    <t>Александров г, Королева ул, 16</t>
  </si>
  <si>
    <t>Александров г, Ленина ул, 14</t>
  </si>
  <si>
    <t>Владимир г, Безыменского ул, 13а</t>
  </si>
  <si>
    <t>Владимир г, Большая Нижегородская ул, 27а</t>
  </si>
  <si>
    <t>Владимир г, Диктора Левитана ул, 5А</t>
  </si>
  <si>
    <t>Владимир г, Коммунар мкр, Песочная ул, 2д</t>
  </si>
  <si>
    <t>Владимир г, Мира ул, 15А</t>
  </si>
  <si>
    <t>Владимир г, Музейная ул, 13</t>
  </si>
  <si>
    <t>Владимир г, Тихонравова ул, 9</t>
  </si>
  <si>
    <t>Гусь-Хрустальный г, Курловская ул, 30</t>
  </si>
  <si>
    <t>Гусь-Хрустальный г, Окружная ул, 6</t>
  </si>
  <si>
    <t>Ковров г, Димитрова ул, 18</t>
  </si>
  <si>
    <t>Ковров г, Комсомольская ул, 36</t>
  </si>
  <si>
    <t>Ковров г, Космонавтов ул, 6/3</t>
  </si>
  <si>
    <t>Ковров г, Московская ул, 9</t>
  </si>
  <si>
    <t>Ковров г, Моховая ул, 2/9</t>
  </si>
  <si>
    <t>Ковров г, Сергея Лазо ул, 4</t>
  </si>
  <si>
    <t>Ковров г, Сергея Лазо ул, 6</t>
  </si>
  <si>
    <t>Гусь-Хрустальный р-н, Вековка ст, 1</t>
  </si>
  <si>
    <t>Гусь-Хрустальный р-н, Вековка ст, 5</t>
  </si>
  <si>
    <t>Кольчугино г, 50 лет Октября ул, 26</t>
  </si>
  <si>
    <t>Муром г, Кооперативная ул, 11</t>
  </si>
  <si>
    <t>Муром г, Лакина ул, 66</t>
  </si>
  <si>
    <t>Муром г, Ленина ул, 65</t>
  </si>
  <si>
    <t>Собинка г, Центральная ул, 26</t>
  </si>
  <si>
    <t>Суздальский р-н, Садовый п, Владимирская ул, 15</t>
  </si>
  <si>
    <t>Вязники г, Дечинский мкр, 12а</t>
  </si>
  <si>
    <t>Владимир г, Верхняя Дуброва ул, 26А</t>
  </si>
  <si>
    <t>Гусь-Хрустальный г, Транспортная ул, 16а</t>
  </si>
  <si>
    <t>Ковров г, Димитрова ул, 16</t>
  </si>
  <si>
    <t>Ковров г, Маяковского ул, 4</t>
  </si>
  <si>
    <t>Ковров г, Маяковского ул, 28</t>
  </si>
  <si>
    <t>Меленки г, Пролетарская ул, 37</t>
  </si>
  <si>
    <t>Муромский р-н, Ковардицы с, Молодежная ул, 11</t>
  </si>
  <si>
    <t>Муром г, Экземплярского ул, 10</t>
  </si>
  <si>
    <t>Муром г, Экземплярского ул, 10 корп. 1</t>
  </si>
  <si>
    <t>Юрьев-Польский г, Садовый пер, 1</t>
  </si>
  <si>
    <t>Итого по Ковардитское</t>
  </si>
  <si>
    <t>Владимир г, Добросельская ул, 193Г</t>
  </si>
  <si>
    <t>Ковров г, Зои Космодемьянской ул, 23</t>
  </si>
  <si>
    <t>Петушки г, Строителей ул, 22</t>
  </si>
  <si>
    <t>Владимир г, Почаевская ул, 25</t>
  </si>
  <si>
    <t>Владимир г, Студенческая ул, 6Д</t>
  </si>
  <si>
    <t>Ковров г, Малеева ул, 1/1</t>
  </si>
  <si>
    <t>Владимир г, Судогодское ш, 17а</t>
  </si>
  <si>
    <t>Владимир г, Сурикова ул, 10А</t>
  </si>
  <si>
    <t>Владимир г, Воровского ул, 8а</t>
  </si>
  <si>
    <t>Владимир г, Растопчина ул, 61а пристрой</t>
  </si>
  <si>
    <t>Ковров г, Партизанская ул, 1</t>
  </si>
  <si>
    <t>Ковров г, Циолковского ул, 19</t>
  </si>
  <si>
    <t>Юрьев-Польский г, Луговая ул, 25</t>
  </si>
  <si>
    <t>Ковров г, Машиностроителей ул, 15</t>
  </si>
  <si>
    <t>Ковров г, Строителей ул, 15/2</t>
  </si>
  <si>
    <t>Владимир г, Полины Осипенко ул, 11</t>
  </si>
  <si>
    <t>Ковров г, Гастелло ул, 9</t>
  </si>
  <si>
    <t>Муром г, Кооперативная ул, 13</t>
  </si>
  <si>
    <t>Муром г, Лаврентьева ул, 39</t>
  </si>
  <si>
    <t>Собинский р-н, Ставрово п, Юбилейная ул, 11</t>
  </si>
  <si>
    <t>Владимир г, Красноармейская ул, 43к</t>
  </si>
  <si>
    <t>Владимир г, Верхняя Дуброва ул, 38</t>
  </si>
  <si>
    <t>Владимир г, Верхняя Дуброва ул, 38А</t>
  </si>
  <si>
    <t>Владимир г, Суздальский пр-кт, 13А</t>
  </si>
  <si>
    <t>Муром г, Воровского ул, 88</t>
  </si>
  <si>
    <t>Вязники г, Ленина ул, 3</t>
  </si>
  <si>
    <t>Владимир г, Сакко и Ванцетти ул, 23Б</t>
  </si>
  <si>
    <t>Ковров г, Маяковского ул, 2</t>
  </si>
  <si>
    <t>Александров г, Терешковой ул, 10 корп. 2</t>
  </si>
  <si>
    <t>Вязники г, Стахановская ул, 16</t>
  </si>
  <si>
    <t>Владимир г, Верхняя Дуброва ул, 8</t>
  </si>
  <si>
    <t>Владимир г, Михайловская ул, 12</t>
  </si>
  <si>
    <t>Владимир г, Фейгина ул, 11/74</t>
  </si>
  <si>
    <t>Гусь-Хрустальный г, 50 лет Советской Власти пр-кт, 29</t>
  </si>
  <si>
    <t>Гусь-Хрустальный г, Торфяная ул, 15</t>
  </si>
  <si>
    <t>Ковров г, 5 Декабря ул, 22</t>
  </si>
  <si>
    <t>Ковров г, Дегтярева ул, 19</t>
  </si>
  <si>
    <t>Ковров г, Маяковского ул, 83</t>
  </si>
  <si>
    <t>Ковров г, Маяковского ул, 87</t>
  </si>
  <si>
    <t>Ковров г, МОПРа ул, 26</t>
  </si>
  <si>
    <t>Камешково г, Молодежная ул, 2</t>
  </si>
  <si>
    <t>Муром г, Меленковская ул, 3 корп. 2</t>
  </si>
  <si>
    <t>Муром г, Орловская ул, 21</t>
  </si>
  <si>
    <t>Собинка г, Лакина ул, 8</t>
  </si>
  <si>
    <t>Суздальский р-н, Сокол п, 14</t>
  </si>
  <si>
    <t>Суздальский р-н, Сокол п, 15</t>
  </si>
  <si>
    <t>Александров г, Маяковского ул, 13</t>
  </si>
  <si>
    <t>Александров г, Революции ул, 38</t>
  </si>
  <si>
    <t>Александровский р-н, Карабаново г, Победы ул, 4</t>
  </si>
  <si>
    <t>Владимир г, Тракторная ул, 4</t>
  </si>
  <si>
    <t>Гусь-Хрустальный г, Октябрьская ул, 68</t>
  </si>
  <si>
    <t>Ковров г, Дзержинского ул, 2</t>
  </si>
  <si>
    <t>Ковров г, Строителей ул, 10</t>
  </si>
  <si>
    <t>Ковров г, Строителей ул, 12/1</t>
  </si>
  <si>
    <t>Ковров г, Строителей ул, 16</t>
  </si>
  <si>
    <t>Ковров г, Фабричный проезд, 6</t>
  </si>
  <si>
    <t>Киржач г, Пугачева ул, 6</t>
  </si>
  <si>
    <t>Муром г, 30 лет Победы ул, 6</t>
  </si>
  <si>
    <t>Муром г, Щербакова ул, 12</t>
  </si>
  <si>
    <t>Собинка г, Чайковского ул, 4</t>
  </si>
  <si>
    <t>Суздальский р-н, Сокол п, 10</t>
  </si>
  <si>
    <t>Суздальский р-н, Сокол п, 11</t>
  </si>
  <si>
    <t>Владимир г, Юрьевец мкр, Михалькова ул, 2</t>
  </si>
  <si>
    <t>Юрьев-Польский г, Школьная ул, 40</t>
  </si>
  <si>
    <t>Кольчугино г, Московская ул, 62</t>
  </si>
  <si>
    <t>Кольчугино г, Алексеева ул, 3б</t>
  </si>
  <si>
    <t>Юрьев-Польский г, Артиллерийская ул, 13</t>
  </si>
  <si>
    <t>Суздальский р-н, Павловское с, Школьная ул, 23</t>
  </si>
  <si>
    <t>Кольчугино г, Мира ул, 3</t>
  </si>
  <si>
    <t>Кольчугино г, Дружбы ул, 8а</t>
  </si>
  <si>
    <t>Муром г, Ковровская ул, 20</t>
  </si>
  <si>
    <t>Муром г, Заводская ул, 19</t>
  </si>
  <si>
    <t>Владимир г, Оргтруд мкр, Октябрьская ул, 27</t>
  </si>
  <si>
    <t>Ковров г, Тимофея Павловского ул, 8</t>
  </si>
  <si>
    <t>Владимир г, Оргтруд мкр, Молодежная ул, 7</t>
  </si>
  <si>
    <t>Владимир г, Белоконской ул, 25</t>
  </si>
  <si>
    <t>Владимир г, Растопчина ул, 21</t>
  </si>
  <si>
    <t>Владимир г, Юрьевец мкр, Институтский городок, 28</t>
  </si>
  <si>
    <t>Владимир г, Оргтруд мкр, Строителей ул, 3</t>
  </si>
  <si>
    <t>Владимир г, Оргтруд мкр, Строителей ул, 7</t>
  </si>
  <si>
    <t>Владимир г, Лакина ул, 3</t>
  </si>
  <si>
    <t>Муром г, Мечникова ул, 36</t>
  </si>
  <si>
    <t>Владимир г, Фатьянова ул, 27А</t>
  </si>
  <si>
    <t>Ковров г, Жуковского ул, 3</t>
  </si>
  <si>
    <t>Владимир г, Юрьевец мкр, Ноябрьская ул, 8А</t>
  </si>
  <si>
    <t>Владимир г, Перекопский военный городок, 30</t>
  </si>
  <si>
    <t>Владимир г, Чайковского ул, 48</t>
  </si>
  <si>
    <t>Владимир г, Растопчина ул, 3</t>
  </si>
  <si>
    <t>Владимир г, Энергетик мкр, Садовая ул, 13</t>
  </si>
  <si>
    <t>Владимир г, Верхняя Дуброва ул, 32</t>
  </si>
  <si>
    <t>Владимир г, Лакина ул, 147А</t>
  </si>
  <si>
    <t>Владимир г, Перекопский военный городок, 22</t>
  </si>
  <si>
    <t>Владимир г, Комиссарова ул, 69</t>
  </si>
  <si>
    <t>Владимир г, Энергетик мкр, Садовая ул, 15</t>
  </si>
  <si>
    <t>Владимир г, Оргтруд мкр, Строителей ул, 5</t>
  </si>
  <si>
    <t>Владимир г, Ленина пр-кт, 71а</t>
  </si>
  <si>
    <t>Ковров г, Восточная ул, 54</t>
  </si>
  <si>
    <t>Владимир г, Лесной мкр, Лесная ул, 9</t>
  </si>
  <si>
    <t>Муром г, Московская ул, 85А</t>
  </si>
  <si>
    <t>Ковров г, Строителей ул, 2</t>
  </si>
  <si>
    <t>Владимир г, Белоконской ул, 13Б</t>
  </si>
  <si>
    <t>Ковров г, Восточный проезд, 16/1</t>
  </si>
  <si>
    <t>Ковров г, Восточный проезд, 14/2</t>
  </si>
  <si>
    <t>Муром г, Кленовая ул, 3/3</t>
  </si>
  <si>
    <t>Александров г, Красный Переулок ул, 17 корп. 1</t>
  </si>
  <si>
    <t>Ковров г, Зои Космодемьянской ул, 7/3</t>
  </si>
  <si>
    <t>Ковров г, Сосновая ул, 15/3</t>
  </si>
  <si>
    <t>Ковров г, Зои Космодемьянской ул, 1/11</t>
  </si>
  <si>
    <t>Муромский р-н, Механизаторов п, 70</t>
  </si>
  <si>
    <t>Ковров г, Моховая ул, 2/6</t>
  </si>
  <si>
    <t>Киржач г, Красный Октябрь мкр, Солнечный кв-л, 4</t>
  </si>
  <si>
    <t>Ковров г, Моховая ул, 1/3</t>
  </si>
  <si>
    <t>Ковров г, Моховая ул, 1/6</t>
  </si>
  <si>
    <t>Ковров г, Восточная ул, 52/6</t>
  </si>
  <si>
    <t>Владимир г, Октябрьский военный городок, 22</t>
  </si>
  <si>
    <t>Ковров г, Абельмана ул, 139/2</t>
  </si>
  <si>
    <t>Селивановский р-н, Красная Горбатка п, 2-я Заводская ул, 4</t>
  </si>
  <si>
    <t>Владимир г, 2-я Кольцевая ул, 26а</t>
  </si>
  <si>
    <t>Владимир г, Сущевская ул, 7</t>
  </si>
  <si>
    <t>Гусь-Хрустальный г, Октябрьская ул, 76</t>
  </si>
  <si>
    <t>Гусь-Хрустальный г, Транспортная ул, 14</t>
  </si>
  <si>
    <t>Ковров г, Ватутина ул, 86</t>
  </si>
  <si>
    <t>Ковров г, Комсомольская ул, 28</t>
  </si>
  <si>
    <t>Ковров г, Комсомольская ул, 104</t>
  </si>
  <si>
    <t>Ковров г, Машиностроителей ул, 3</t>
  </si>
  <si>
    <t>Ковров г, Муромская ул, 33</t>
  </si>
  <si>
    <t>Ковров г, Социалистическая ул, 15</t>
  </si>
  <si>
    <t>Ковров г, Тимофея Павловского ул, 10</t>
  </si>
  <si>
    <t>Радужный г, 1-й кв-л, 15</t>
  </si>
  <si>
    <t>Ковров г, Восточный проезд, 14/4</t>
  </si>
  <si>
    <t>Владимир г, Завадского ул, 13Б</t>
  </si>
  <si>
    <t>Муром г, Октябрьская ул, 29</t>
  </si>
  <si>
    <t>Владимир г, Лесной мкр, Лесная ул, 11</t>
  </si>
  <si>
    <t>Владимир г, Верхняя Дуброва ул, 28В</t>
  </si>
  <si>
    <t>Владимир г, Суздальский пр-кт, 26</t>
  </si>
  <si>
    <t>Ковров г, Блинова ул, 76</t>
  </si>
  <si>
    <t>Владимир г, Оргтруд мкр, Молодежная ул, 19</t>
  </si>
  <si>
    <t>Кольчугино г, Шмелева ул, 1</t>
  </si>
  <si>
    <t>Кольчугино г, Лермонтова ул, 5</t>
  </si>
  <si>
    <t>Итого по Владимирской области в 2020 году:</t>
  </si>
  <si>
    <t>Муром г, Льва Толстого ул, 54</t>
  </si>
  <si>
    <t>Владимир г, Комиссарова ул, 6</t>
  </si>
  <si>
    <t>Владимир г, Нижняя Дуброва ул, 46</t>
  </si>
  <si>
    <t>Владимир г, Оргтруд мкр, Октябрьская ул, 18</t>
  </si>
  <si>
    <t>Владимир г, Октябрьский пр-кт, 27</t>
  </si>
  <si>
    <t>Владимир г, Куйбышева ул, 42</t>
  </si>
  <si>
    <t>Владимир г, Лакина ул, 153А</t>
  </si>
  <si>
    <t>Владимир г, Фатьянова ул, 21</t>
  </si>
  <si>
    <t>Владимир г, Суздальский пр-кт, 9Б</t>
  </si>
  <si>
    <t>Вязники г, Спортивная ул, 8</t>
  </si>
  <si>
    <t>Владимир г, Горького ул, 125</t>
  </si>
  <si>
    <t>Владимир г, Лакина ул, 139Б</t>
  </si>
  <si>
    <t>Владимир г, Хирурга Орлова ул, 2б</t>
  </si>
  <si>
    <t>Гусь-Хрустальный г, 50 лет Советской Власти пр-кт, 35</t>
  </si>
  <si>
    <t>Гусь-Хрустальный г, Карла Либкнехта ул, 5а</t>
  </si>
  <si>
    <t>Ковров г, Ленина пр-кт, 49/1</t>
  </si>
  <si>
    <t>Ковров г, Лесная ул, 4</t>
  </si>
  <si>
    <t>Ковров г, Садовая ул, 23</t>
  </si>
  <si>
    <t>Камешковский р-н, им Максима Горького п, Шоссейная ул, 6</t>
  </si>
  <si>
    <t>Муром г, 30 лет Победы ул, 8</t>
  </si>
  <si>
    <t>Муром г, Куйбышева ул, 38</t>
  </si>
  <si>
    <t>Собинский р-н, Лакинск г, Мира ул, 89</t>
  </si>
  <si>
    <t>Итого по Вахромеевское</t>
  </si>
  <si>
    <t>Владимир г, Оргтруд мкр, Октябрьская ул, 16</t>
  </si>
  <si>
    <t>Владимир г, Усти-на-Лабе ул, 27</t>
  </si>
  <si>
    <t>Владимир г, Суворова ул, 1</t>
  </si>
  <si>
    <t>Камешково г, 3 Интернационала ул, 3</t>
  </si>
  <si>
    <t>Владимир г, Суздальский пр-кт, 21</t>
  </si>
  <si>
    <t>Владимир г, Безыменского ул, 4</t>
  </si>
  <si>
    <t>Владимир г, Оргтруд мкр, Молодежная ул, 15</t>
  </si>
  <si>
    <t>Владимир г, Оргтруд мкр, Строителей ул, 4</t>
  </si>
  <si>
    <t>Муром г, Красногвардейская ул, 40</t>
  </si>
  <si>
    <t>Владимир г, Добросельская ул, 207</t>
  </si>
  <si>
    <t>Владимир г, Энергетик мкр, Северная ул, 4</t>
  </si>
  <si>
    <t>Владимир г, Садовая ул, 17</t>
  </si>
  <si>
    <t>Владимир г, Безыменского ул, 20</t>
  </si>
  <si>
    <t>Кольчугино г, 50 лет Октября ул, 11</t>
  </si>
  <si>
    <t>Владимир г, Тихонравова ул, 4</t>
  </si>
  <si>
    <t>Владимир г, Оргтруд мкр, Строителей ул, 1</t>
  </si>
  <si>
    <t>Владимир г, Юбилейная ул, 76А</t>
  </si>
  <si>
    <t>Владимир г, Верхняя Дуброва ул, 6</t>
  </si>
  <si>
    <t>Владимир г, Соколова-Соколенка ул, 9</t>
  </si>
  <si>
    <t>Владимир г, Растопчина ул, 55</t>
  </si>
  <si>
    <t>Владимир г, Лесной мкр, Лесная ул, 6</t>
  </si>
  <si>
    <t>Кольчугино г, Дружбы ул, 20а</t>
  </si>
  <si>
    <t>Владимир г, Оргтруд мкр, Молодежная ул, 18</t>
  </si>
  <si>
    <t>Суздальский р-н, Павловское с, Школьная ул, 20</t>
  </si>
  <si>
    <t>Суздальский р-н, Павловское с, Школьная ул, 19</t>
  </si>
  <si>
    <t>Владимир г, Лакина проезд, 8</t>
  </si>
  <si>
    <t>Владимир г, Верхняя Дуброва ул, 29</t>
  </si>
  <si>
    <t>Владимир г, Нижняя Дуброва ул, 32А</t>
  </si>
  <si>
    <t>Владимир г, Энергетик мкр, Энергетиков ул, 6</t>
  </si>
  <si>
    <t>Владимир г, Тракторная ул, 5</t>
  </si>
  <si>
    <t>Кольчугино г, Чапаева ул, 1а</t>
  </si>
  <si>
    <t>Владимир г, Верхняя Дуброва ул, 18Б</t>
  </si>
  <si>
    <t>Кольчугино г, Чапаева ул, 2а</t>
  </si>
  <si>
    <t>Владимир г, Солнечная ул, 41А</t>
  </si>
  <si>
    <t>Кольчугино г, 50 лет Октября ул, 5А</t>
  </si>
  <si>
    <t>Кольчугино г, Добровольского ул, 27</t>
  </si>
  <si>
    <t>Ковров г, Ленина пр-кт, 5</t>
  </si>
  <si>
    <t>Муром г, Комсомольская ул, 49</t>
  </si>
  <si>
    <t>Владимир г, Мира ул, 15</t>
  </si>
  <si>
    <t>Владимир г, Нижняя Дуброва ул, 42</t>
  </si>
  <si>
    <t>Камешково г, Свердлова ул, 9</t>
  </si>
  <si>
    <t>Владимир г, Лакина ул, 141В</t>
  </si>
  <si>
    <t>Владимир г, Строителей пр-кт, 15Б</t>
  </si>
  <si>
    <t>Владимир г, Юрьевец мкр, Школьный проезд, 4</t>
  </si>
  <si>
    <t>Ковров г, Абельмана ул, 130</t>
  </si>
  <si>
    <t>Муром г, Энгельса ул, 7</t>
  </si>
  <si>
    <t>Владимир г, Добросельская ул, 209</t>
  </si>
  <si>
    <t>Ковров г, Еловая ул, 86/9</t>
  </si>
  <si>
    <t>Владимир г, Казарменная ул, 5А</t>
  </si>
  <si>
    <t>Владимир г, Жуковского ул, 20а</t>
  </si>
  <si>
    <t>Владимир г, Лесной мкр, Лесная ул, 13</t>
  </si>
  <si>
    <t>Ковров г, Никитина ул, 34</t>
  </si>
  <si>
    <t>Владимир г, Красноармейская ул, 45</t>
  </si>
  <si>
    <t>Ковров г, Белинского ул, 1/1</t>
  </si>
  <si>
    <t>Владимир г, Диктора Левитана ул, 42</t>
  </si>
  <si>
    <t>Муром г, Пролетарская ул, 50</t>
  </si>
  <si>
    <t>Муром г, Ленинградская ул, 26/6</t>
  </si>
  <si>
    <t>Ковров г, Ватутина ул, 55</t>
  </si>
  <si>
    <t>Владимир г, Строителей пр-кт, 4</t>
  </si>
  <si>
    <t>Владимир г, Лесной мкр, Лесная ул, 12</t>
  </si>
  <si>
    <t>Владимир г, Энергетик мкр, Энергетиков ул, 3</t>
  </si>
  <si>
    <t>Владимир г, Суздальский пр-кт, 16</t>
  </si>
  <si>
    <t>Владимир г, Егорова ул, 16а</t>
  </si>
  <si>
    <t>Ковров г, Еловая ул, 86/2</t>
  </si>
  <si>
    <t>Владимир г, Тракторная ул, 7А</t>
  </si>
  <si>
    <t>Владимир г, Ново-Ямская ул, 29А</t>
  </si>
  <si>
    <t>Владимир г, Строителей пр-кт, 34А</t>
  </si>
  <si>
    <t>Александров г, Институтская ул, 8</t>
  </si>
  <si>
    <t>Александров г, Коссович ул, 6</t>
  </si>
  <si>
    <t>Александров г, П.Топоркова ул, 2</t>
  </si>
  <si>
    <t>замена плоской кровли на  стропильную</t>
  </si>
  <si>
    <t>Александров г, Революции ул, 24</t>
  </si>
  <si>
    <t>Александров г, Революции ул, 36</t>
  </si>
  <si>
    <t>Александров г, Энтузиастов ул, 11</t>
  </si>
  <si>
    <t>Владимир г, Безыменского ул, 13б</t>
  </si>
  <si>
    <t>Владимир г, Белоконской ул, 15</t>
  </si>
  <si>
    <t>Владимир г, Большой проезд, 15а</t>
  </si>
  <si>
    <t>Владимир г, Ново-Ямская ул, 70</t>
  </si>
  <si>
    <t>Владимир г, Пугачева ул, 60А</t>
  </si>
  <si>
    <t>Владимир г, Сущевская ул, 3</t>
  </si>
  <si>
    <t>Владимир г, Юбилейная ул, 68</t>
  </si>
  <si>
    <t>Гусь-Хрустальный г, Калинина ул, 41</t>
  </si>
  <si>
    <t>Гусь-Хрустальный г, Менделеева ул, 15а</t>
  </si>
  <si>
    <t>Гусь-Хрустальный г, Полевая ул, 3</t>
  </si>
  <si>
    <t>Ковров г, Абельмана ул, 27</t>
  </si>
  <si>
    <t>Ковров г, Калинина ул, 20</t>
  </si>
  <si>
    <t>Ковров г, Киркижа ул, 16</t>
  </si>
  <si>
    <t>Ковров г, Комсомольская ул, 30</t>
  </si>
  <si>
    <t>Ковров г, Летняя ул, 29</t>
  </si>
  <si>
    <t>Ковров г, Московская ул, 6</t>
  </si>
  <si>
    <t>Ковров г, Строителей ул, 14</t>
  </si>
  <si>
    <t>Итого по город Курлово</t>
  </si>
  <si>
    <t>Гусь-Хрустальный р-н, Курлово г, Володарского ул, 1</t>
  </si>
  <si>
    <t>Радужный г, 3-й кв-л, 2</t>
  </si>
  <si>
    <t>Радужный г, 3-й кв-л, 5</t>
  </si>
  <si>
    <t>Радужный г, 3-й кв-л, 13</t>
  </si>
  <si>
    <t>Радужный г, 3-й кв-л, 26</t>
  </si>
  <si>
    <t>Кольчугино г, Победы ул, 9</t>
  </si>
  <si>
    <t>Меленки г, Академика Королева ул, 25</t>
  </si>
  <si>
    <t>Муром г, 30 лет Победы ул, 9 корп. 2</t>
  </si>
  <si>
    <t>Муром г, Артема ул, 29</t>
  </si>
  <si>
    <t>Муром г, Карла Маркса ул, 50</t>
  </si>
  <si>
    <t>Муром г, Ленинградская ул, 20</t>
  </si>
  <si>
    <t>Муром г, Меленковская ул, 7</t>
  </si>
  <si>
    <t>Муром г, Меленковская ул, 11</t>
  </si>
  <si>
    <t>Муром г, Муромская ул, 23</t>
  </si>
  <si>
    <t>Муром г, Совхозная ул, 15А</t>
  </si>
  <si>
    <t>Петушки г, Московская ул, 5</t>
  </si>
  <si>
    <t>Собинский р-н, Лакинск г, Парковый проезд, 4</t>
  </si>
  <si>
    <t>Собинский р-н, Ставрово п, Комсомольская ул, 5</t>
  </si>
  <si>
    <t>Собинский р-н, Ставрово п, Комсомольская ул, 10</t>
  </si>
  <si>
    <t>Собинский р-н, Ставрово п, Школьная ул, 3</t>
  </si>
  <si>
    <t>Собинский р-н, Ставрово п, Школьная ул, 4</t>
  </si>
  <si>
    <t>Суздальский р-н, Боголюбово п, Западная ул, 13</t>
  </si>
  <si>
    <t>Суздальский р-н, Боголюбово п, Западная ул, 25а</t>
  </si>
  <si>
    <t>Суздальский р-н, Боголюбово п, Западная ул, 27а</t>
  </si>
  <si>
    <t>Суздальский р-н, Боголюбово п, Новая ул, 26</t>
  </si>
  <si>
    <t>Суздальский р-н, Сокол п, 7</t>
  </si>
  <si>
    <t>Суздальский р-н, Спасское-Городище с, Центральная ул, 12</t>
  </si>
  <si>
    <t>Юрьев-Польский г, Авангардский пер, 5А</t>
  </si>
  <si>
    <t>Юрьев-Польский г, Революции ул, 9</t>
  </si>
  <si>
    <t>Юрьев-Польский г, Свободы ул, 133</t>
  </si>
  <si>
    <t>Юрьев-Польский г, Шибанкова ул, 116</t>
  </si>
  <si>
    <t>Ковров г, Ленина пр-кт, 21</t>
  </si>
  <si>
    <t>Селивановский р-н, Красная Горбатка п, Школьная ул, 29</t>
  </si>
  <si>
    <t>Муром г, Октябрьская ул, 9а</t>
  </si>
  <si>
    <t>Муром г, Энгельса ул, 21</t>
  </si>
  <si>
    <t>Владимир г, Пичугина ул, 12</t>
  </si>
  <si>
    <t>Кольчугино г, Коллективная ул, 47</t>
  </si>
  <si>
    <t>Владимир г, Соколова-Соколенка ул, 5а</t>
  </si>
  <si>
    <t>Владимир г, Оргтруд мкр, Октябрьская ул, 10</t>
  </si>
  <si>
    <t>Ковров г, Абельмана ул, 139/1</t>
  </si>
  <si>
    <t>Владимир г, Юрьевец мкр, Институтский городок, 26</t>
  </si>
  <si>
    <t>Ковров г, Волго-Донская ул, 26</t>
  </si>
  <si>
    <t>Владимир г, Оргтруд мкр, Октябрьская ул, 25</t>
  </si>
  <si>
    <t>Суздальский р-н, Павловское с, Центральная ул, 29</t>
  </si>
  <si>
    <t>Владимир г, Верхняя Дуброва ул, 38Д</t>
  </si>
  <si>
    <t>Селивановский р-н, Красная Горбатка п, Строителей ул, 5</t>
  </si>
  <si>
    <t>Кольчугино г, Белая Речка мкр, Школьная ул, 11а</t>
  </si>
  <si>
    <t>Владимир г, Балакирева ул, 55</t>
  </si>
  <si>
    <t>Селивановский р-н, Красная Горбатка п, Северная ул, 75</t>
  </si>
  <si>
    <t>Камешково г, Молодежная ул, 9</t>
  </si>
  <si>
    <t>Владимир г, Строителей пр-кт, 44А</t>
  </si>
  <si>
    <t>Владимир г, Лесной мкр, Лесная ул, 8</t>
  </si>
  <si>
    <t>Ковров г, Молодогвардейская ул, 7</t>
  </si>
  <si>
    <t>Владимир г, Растопчина ул, 49а</t>
  </si>
  <si>
    <t>Владимир г, Строителей пр-кт, 12</t>
  </si>
  <si>
    <t>Ковров г, Ленина пр-кт, 12А</t>
  </si>
  <si>
    <t>Владимир г, Строителей пр-кт, 22</t>
  </si>
  <si>
    <t>Владимир г, Растопчина ул, 55а</t>
  </si>
  <si>
    <t>Владимир г, Растопчина ул, 1</t>
  </si>
  <si>
    <t>Владимир г, Добросельская ул, 165</t>
  </si>
  <si>
    <t>Камешково г, Володарского ул, 2</t>
  </si>
  <si>
    <t>Вязники г, Куйбышева ул, 4</t>
  </si>
  <si>
    <t>Владимир г, Ленина пр-кт, 67А</t>
  </si>
  <si>
    <t>Ковров г, Комсомольская ул, 32</t>
  </si>
  <si>
    <t>Владимир г, Юрьевец мкр, Школьный проезд, 1А</t>
  </si>
  <si>
    <t>Владимир г, Нижняя Дуброва ул, 1</t>
  </si>
  <si>
    <t>Владимир г, Верхняя Дуброва ул, 18А</t>
  </si>
  <si>
    <t>Владимир г, Завадского ул, 15А</t>
  </si>
  <si>
    <t>Муром г, Кленовая ул, 3 корп. 2</t>
  </si>
  <si>
    <t>Владимир г, Ленина пр-кт, 42</t>
  </si>
  <si>
    <t>Муром г, Карачаровское ш, 26б</t>
  </si>
  <si>
    <t>Владимир г, Юрьевец мкр, Михалькова ул, 12</t>
  </si>
  <si>
    <t>Владимир г, Ленина пр-кт, 43</t>
  </si>
  <si>
    <t>Кольчугино г, Белая Речка мкр, Новая ул, 6</t>
  </si>
  <si>
    <t>Суздальский р-н, Кутуково с, Школьная ул, 5</t>
  </si>
  <si>
    <t>Кольчугино г, Чапаева ул, 1г</t>
  </si>
  <si>
    <t>Владимир г, Нижняя Дуброва ул, 37</t>
  </si>
  <si>
    <t>Владимир г, Нижняя Дуброва ул, 44</t>
  </si>
  <si>
    <t>Муром г, Кленовая ул, 3 корп. 1</t>
  </si>
  <si>
    <t>Муром г, Ковровская ул, 10</t>
  </si>
  <si>
    <t>Муром г, Льва Толстого ул, 96</t>
  </si>
  <si>
    <t>Муром г, Карачаровское ш, 26а</t>
  </si>
  <si>
    <t>Муром г, Первомайская ул, 93</t>
  </si>
  <si>
    <t>Селивановский р-н, Красная Горбатка п, Школьная ул, 22</t>
  </si>
  <si>
    <t>Муром г, Муромская ул, 23 корп. 2</t>
  </si>
  <si>
    <t>Владимир г, Энергетик мкр, Энергетиков ул, 1А</t>
  </si>
  <si>
    <t>Владимир г, Суворова ул, 2</t>
  </si>
  <si>
    <t>Ковров г, Комсомольская ул, 34/3</t>
  </si>
  <si>
    <t>Муром г, Энгельса ул, 25</t>
  </si>
  <si>
    <t>Камешково г, Крупской ул, 8А</t>
  </si>
  <si>
    <t>Гусь-Хрустальный г, Транспортная ул, 12</t>
  </si>
  <si>
    <t>Александров г, Институтская ул, 6 корп. 2</t>
  </si>
  <si>
    <t>Александров г, Маяковского ул, 36А</t>
  </si>
  <si>
    <t>Вязники г, Высоковольтная ул, 61</t>
  </si>
  <si>
    <t>Владимир г, Василисина ул, 4</t>
  </si>
  <si>
    <t>Владимир г, Пугачева ул, 62</t>
  </si>
  <si>
    <t>Владимир г, Строителей пр-кт, 42Г</t>
  </si>
  <si>
    <t>Владимир г, Фатьянова ул, 2А</t>
  </si>
  <si>
    <t>Ковров г, Грибоедова ул, 125</t>
  </si>
  <si>
    <t>Ковров г, Летняя ул, 86</t>
  </si>
  <si>
    <t>Ковров г, Лопатина ул, 44</t>
  </si>
  <si>
    <t>Ковров г, Маяковского ул, 85</t>
  </si>
  <si>
    <t>Ковров г, Строителей ул, 18</t>
  </si>
  <si>
    <t>Муром г, Артема ул, 40</t>
  </si>
  <si>
    <t>Муром г, Кленовая ул, 7А</t>
  </si>
  <si>
    <t>Муром г, Муромская ул, 12</t>
  </si>
  <si>
    <t>Собинка г, Гагарина ул, 2</t>
  </si>
  <si>
    <t>Собинка г, Молодежная ул, 1</t>
  </si>
  <si>
    <t>Собинка г, Молодежная ул, 2</t>
  </si>
  <si>
    <t>Собинский р-н, Лакинск г, 21 Партсъезда ул, 17</t>
  </si>
  <si>
    <t>Собинский р-н, Лакинск г, 21 Партсъезда ул, 19</t>
  </si>
  <si>
    <t>Собинский р-н, Лакинск г, 21 Партсъезда ул, 21</t>
  </si>
  <si>
    <t>Собинский р-н, Лакинск г, Горького ул, 12</t>
  </si>
  <si>
    <t>Собинский р-н, Ставрово п, Юбилейная ул, 6</t>
  </si>
  <si>
    <t>Юрьев-Польский г, Авангардский пер, 20</t>
  </si>
  <si>
    <t>Александров г, Геологов ул, 8</t>
  </si>
  <si>
    <t>Вязники г, Нововязники мкр, Механизаторов ул, 113</t>
  </si>
  <si>
    <t>Владимир г, Безыменского ул, 4а</t>
  </si>
  <si>
    <t>Владимир г, Горького ул, 99</t>
  </si>
  <si>
    <t>Владимир г, Горького ул, 115</t>
  </si>
  <si>
    <t>Владимир г, Диктора Левитана ул, 55</t>
  </si>
  <si>
    <t>Владимир г, Комиссарова ул, 23а</t>
  </si>
  <si>
    <t>Владимир г, Ленина пр-кт, 42а</t>
  </si>
  <si>
    <t>Владимир г, Лесной мкр, Лесная ул, 15</t>
  </si>
  <si>
    <t>Владимир г, Ломоносова ул, 1</t>
  </si>
  <si>
    <t>Владимир г, Нижняя Дуброва ул, 3а</t>
  </si>
  <si>
    <t>Владимир г, Ново-Ямская ул, 2</t>
  </si>
  <si>
    <t>Владимир г, Октябрьский военный городок, 25</t>
  </si>
  <si>
    <t>Владимир г, Юбилейная ул, 38А</t>
  </si>
  <si>
    <t>Владимир г, Юбилейная ул, 42</t>
  </si>
  <si>
    <t>Ковров г, 5 Декабря ул, 22/2</t>
  </si>
  <si>
    <t>Ковров г, Брюсова ул, 54/1</t>
  </si>
  <si>
    <t>Ковров г, Зои Космодемьянской ул, 26/2</t>
  </si>
  <si>
    <t>Ковров г, Лопатина ул, 68</t>
  </si>
  <si>
    <t>Ковров г, Строителей ул, 15</t>
  </si>
  <si>
    <t>Кольчугино г, Белая Речка мкр, Молодежная ул, 2</t>
  </si>
  <si>
    <t>Кольчугино г, Белая Речка мкр, Молодежная ул, 3</t>
  </si>
  <si>
    <t>Кольчугино г, Белая Речка мкр, Молодежная ул, 4</t>
  </si>
  <si>
    <t>Кольчугино г, Белая Речка мкр, Новая ул, 3</t>
  </si>
  <si>
    <t>Кольчугино г, Белая Речка мкр, Новая ул, 5</t>
  </si>
  <si>
    <t>Кольчугино г, Белая Речка мкр, Школьная ул, 9</t>
  </si>
  <si>
    <t>Кольчугино г, Белая Речка мкр, Школьная ул, 11</t>
  </si>
  <si>
    <t>Кольчугино г, Белая Речка мкр, Школьная ул, 12</t>
  </si>
  <si>
    <t>Кольчугино г, Московская ул, 66</t>
  </si>
  <si>
    <t>Кольчугино г, Щорса ул, 11</t>
  </si>
  <si>
    <t>Муром г, 30 лет Победы ул, 9 корп. 1</t>
  </si>
  <si>
    <t>Муром г, Красногвардейская ул, 32</t>
  </si>
  <si>
    <t>Муром г, Лаврентьева ул, 43</t>
  </si>
  <si>
    <t>Итого по Владимирской области в 2021 году:</t>
  </si>
  <si>
    <t>Владимир г, Растопчина ул, 51</t>
  </si>
  <si>
    <t>Владимир г, Соколова-Соколенка ул, 17б</t>
  </si>
  <si>
    <t>Владимир г, Лакина ул, 137Б</t>
  </si>
  <si>
    <t>Владимир г, Балакирева ул, 49</t>
  </si>
  <si>
    <t>Владимир г, Строителей пр-кт, 18А</t>
  </si>
  <si>
    <t>Кольчугино г, Ульяновская ул, 27</t>
  </si>
  <si>
    <t>Петушинский р-н, Вольгинский п, Новосеменковская ул, 21</t>
  </si>
  <si>
    <t>Владимир г, Тракторная ул, 3</t>
  </si>
  <si>
    <t>Владимир г, Завадского ул, 9Б</t>
  </si>
  <si>
    <t>Владимир г, Василисина ул, 7</t>
  </si>
  <si>
    <t>Владимир г, Суздальский пр-кт, 6</t>
  </si>
  <si>
    <t>Муром г, Московская ул, 111В</t>
  </si>
  <si>
    <t>Камешковский р-н, Гатиха с, Военный городок ул, 19в</t>
  </si>
  <si>
    <t>Камешковский р-н, Гатиха с, Военный городок ул, 19г</t>
  </si>
  <si>
    <t>Ковров г, Еловая ул, 90/2</t>
  </si>
  <si>
    <t>Владимир г, Тихонравова ул, 10</t>
  </si>
  <si>
    <t>Ковров г, Маяковского ул, 89</t>
  </si>
  <si>
    <t>Владимир г, Чайковского ул, 36Б</t>
  </si>
  <si>
    <t>Ковров г, Восточный проезд, 14/3</t>
  </si>
  <si>
    <t>Владимир г, Сущевский проезд, 1</t>
  </si>
  <si>
    <t>Владимир г, Сурикова ул, 15</t>
  </si>
  <si>
    <t>Владимир г, Строителей пр-кт, 32А</t>
  </si>
  <si>
    <t>Кольчугино г, Щорса ул, 13</t>
  </si>
  <si>
    <t>Владимир г, Юбилейная ул, 26</t>
  </si>
  <si>
    <t>Владимир г, Оргтруд мкр, Молодежная ул, 13</t>
  </si>
  <si>
    <t>Муром г, Ковровская ул, 2</t>
  </si>
  <si>
    <t>Гусь-Хрустальный г, Микрорайон ул, 45</t>
  </si>
  <si>
    <t>Владимир г, Юбилейная ул, 10</t>
  </si>
  <si>
    <t>Владимир г, Энергетик мкр, Энергетиков ул, 25</t>
  </si>
  <si>
    <t>Владимир г, Энергетик мкр, Энергетиков ул, 27</t>
  </si>
  <si>
    <t>Владимир г, Энергетик мкр, Энергетиков ул, 27А</t>
  </si>
  <si>
    <t>Владимир г, Безыменского ул, 7</t>
  </si>
  <si>
    <t>Владимир г, Егорова ул, 11а</t>
  </si>
  <si>
    <t>Владимир г, Комиссарова ул, 47</t>
  </si>
  <si>
    <t>Владимир г, Лакина ул, 129</t>
  </si>
  <si>
    <t>Владимир г, Растопчина ул, 35</t>
  </si>
  <si>
    <t>Владимир г, Растопчина ул, 53</t>
  </si>
  <si>
    <t>Владимир г, Соколова-Соколенка ул, 28</t>
  </si>
  <si>
    <t>Кольчугино г, Белая Речка мкр, Родниковая ул, 45</t>
  </si>
  <si>
    <t>Кольчугино г, 50 лет Октября ул, 5</t>
  </si>
  <si>
    <t>Кольчугино г, Ленина ул, 6</t>
  </si>
  <si>
    <t>Кольчугино г, Шмелева ул, 14</t>
  </si>
  <si>
    <t>Муром г, Кленовая ул, 12а</t>
  </si>
  <si>
    <t>Муром г, Лакина ул, 41</t>
  </si>
  <si>
    <t>Муром г, Мечтателей ул, 10</t>
  </si>
  <si>
    <t>Муром г, Осипенко ул, 25</t>
  </si>
  <si>
    <t>Муром г, Осипенко ул, 30</t>
  </si>
  <si>
    <t>Муром г, Трудовая ул, 33</t>
  </si>
  <si>
    <t>Камешковский р-н, Гатиха с, Военный городок ул, 19а</t>
  </si>
  <si>
    <t>Владимир г, Энергетик мкр, Энергетиков ул, 12Б</t>
  </si>
  <si>
    <t>Гусь-Хрустальный р-н, Добрятино п, 60 лет Октября ул, 8</t>
  </si>
  <si>
    <t>Суздальский р-н, Кутуково с, Садовая ул, 7</t>
  </si>
  <si>
    <t>Судогодский р-н, Вяткино д, Докучаева ул, 10</t>
  </si>
  <si>
    <t>Итого по Пенкинское</t>
  </si>
  <si>
    <t>Гусь-Хрустальный г, 2-ая Народная ул, 4а</t>
  </si>
  <si>
    <t>Петушинский р-н, Городищи п, Октябрьская-2 ул, 31</t>
  </si>
  <si>
    <t>Александров г, Вокзальный пер, 5</t>
  </si>
  <si>
    <t>2020</t>
  </si>
  <si>
    <t>Александров г, Гагарина ул, 25</t>
  </si>
  <si>
    <t>2021</t>
  </si>
  <si>
    <t>Александров г, Ческа-Липа ул, 6</t>
  </si>
  <si>
    <t>Александровский р-н, Карабаново г, Победы ул, 4А</t>
  </si>
  <si>
    <t>Владимир г, Батурина ул, 37Г</t>
  </si>
  <si>
    <t>Владимир г, Егорова ул, 12</t>
  </si>
  <si>
    <t>Владимир г, Комиссарова ул, 22а</t>
  </si>
  <si>
    <t>Владимир г, Молодежная ул, 2</t>
  </si>
  <si>
    <t>Владимир г, Соколова-Соколенка ул, 24</t>
  </si>
  <si>
    <t>Владимир г, Тракторная ул, 9Б</t>
  </si>
  <si>
    <t>Владимир г, Юрьевец мкр, Строительный проезд, 11а</t>
  </si>
  <si>
    <t>Гусь-Хрустальный г, Калинина ул, 50б</t>
  </si>
  <si>
    <t>Гусь-Хрустальный г, Теплицкий пр-кт, 10</t>
  </si>
  <si>
    <t>Ковров г, Дегтярева ул, 6</t>
  </si>
  <si>
    <t>Ковров г, Космонавтов ул, 12</t>
  </si>
  <si>
    <t>Ковров г, Куйбышева ул, 3</t>
  </si>
  <si>
    <t>Ковров г, Лепсе ул, 4</t>
  </si>
  <si>
    <t>Ковров г, Лопатина ул, 13/1</t>
  </si>
  <si>
    <t>Ковров г, Строителей ул, 22 корп. 2</t>
  </si>
  <si>
    <t>Ковров г, Тимофея Павловского ул, 1</t>
  </si>
  <si>
    <t>Ковров г, Федорова ул, 93</t>
  </si>
  <si>
    <t>Ковров г, Шмидта ул, 11</t>
  </si>
  <si>
    <t>Радужный г, 1-й кв-л, 14</t>
  </si>
  <si>
    <t>Радужный г, 1-й кв-л, 21</t>
  </si>
  <si>
    <t>Радужный г, 1-й кв-л, 31</t>
  </si>
  <si>
    <t>Радужный г, 1-й кв-л, 33</t>
  </si>
  <si>
    <t>Радужный г, 3-й кв-л, 27</t>
  </si>
  <si>
    <t>Муром г, Ленинградская ул, 28</t>
  </si>
  <si>
    <t>Муром г, Ленинградская ул, 29</t>
  </si>
  <si>
    <t>Собинка г, Гоголя ул, 1А</t>
  </si>
  <si>
    <t>Собинка г, Гоголя ул, 3Б</t>
  </si>
  <si>
    <t>Суздальский р-н, Сновицы с, Школьная ул, 5</t>
  </si>
  <si>
    <t>Суздальский р-н, Сновицы с, Школьная ул, 6</t>
  </si>
  <si>
    <t>Суздальский р-н, Сокол п, 8</t>
  </si>
  <si>
    <t>Юрьев-Польский г, Шибанкова ул, 89</t>
  </si>
  <si>
    <t>Петушинский р-н, Вольгинский п, Новосеменковская ул, 19</t>
  </si>
  <si>
    <t>Владимир г, Нижняя Дуброва ул, 3</t>
  </si>
  <si>
    <t>Ковров г, Федорова ул, 91/2</t>
  </si>
  <si>
    <t>Владимир г, Строителей пр-кт, 13Г</t>
  </si>
  <si>
    <t>Ковров г, Еловая ул, 84/5</t>
  </si>
  <si>
    <t>Владимир г, Перекопский военный городок, 6а</t>
  </si>
  <si>
    <t>Владимир г, Добросельская ул, 191А</t>
  </si>
  <si>
    <t>Владимир г, Юрьевец мкр, Ноябрьская ул, 8Б</t>
  </si>
  <si>
    <t>Петушинский р-н, Вольгинский п, Новосеменковская ул, 22</t>
  </si>
  <si>
    <t>Муром г, Энгельса ул, 1</t>
  </si>
  <si>
    <t>Камешково г, Свердлова ул, 17</t>
  </si>
  <si>
    <t>Владимир г, Северная ул, 4</t>
  </si>
  <si>
    <t>Суздаль г, Гоголя ул, 25</t>
  </si>
  <si>
    <t>Владимир г, Суворова ул, 5</t>
  </si>
  <si>
    <t>Ковров г, Белинского ул, 1/3</t>
  </si>
  <si>
    <t>Владимир г, Горького ул, 79А</t>
  </si>
  <si>
    <t>Владимир г, Соколова-Соколенка ул, 11б</t>
  </si>
  <si>
    <t>Владимир г, Суворова ул, 8</t>
  </si>
  <si>
    <t>Ковров г, Туманова ул, 15</t>
  </si>
  <si>
    <t>Владимир г, Юрьевец мкр, Строительный проезд, 11</t>
  </si>
  <si>
    <t>Гусь-Хрустальный г, Старых Большевиков ул, 17а</t>
  </si>
  <si>
    <t>Владимир г, Горького ул, 98</t>
  </si>
  <si>
    <t>Владимир г, Крайнова ул, 18</t>
  </si>
  <si>
    <t>Петушинский р-н, Городищи п, Советская ул, 19</t>
  </si>
  <si>
    <t>Селивановский р-н, Красная Горбатка п, Школьная ул, 26</t>
  </si>
  <si>
    <t>Селивановский р-н, Красная Горбатка п, 2-я Заводская ул, 11</t>
  </si>
  <si>
    <t>Муром г, Серова ул, 38</t>
  </si>
  <si>
    <t>Владимир г, Лакина ул, 187А</t>
  </si>
  <si>
    <t>Владимир г, Бобкова ул, 7</t>
  </si>
  <si>
    <t>Кольчугино г, Ломако ул, 22</t>
  </si>
  <si>
    <t>Камешково г, Рабочая ул, 8Б</t>
  </si>
  <si>
    <t>Владимир г, 1-я Пионерская ул, 61А</t>
  </si>
  <si>
    <t>Владимир г, Юрьевец мкр, Институтский городок, 14</t>
  </si>
  <si>
    <t>Кольчугино г, Дружбы ул, 13</t>
  </si>
  <si>
    <t>Ковров г, Еловая ул, 90/1</t>
  </si>
  <si>
    <t>Селивановский р-н, Красная Горбатка п, Новая ул, 108</t>
  </si>
  <si>
    <t>Владимир г, Добросельская ул, 165а</t>
  </si>
  <si>
    <t>Ковров г, Еловая ул, 86/3</t>
  </si>
  <si>
    <t>Владимир г, Разина ул, 12А</t>
  </si>
  <si>
    <t>Кольчугино г, 3 Интернационала ул, 67</t>
  </si>
  <si>
    <t>Владимир г, Юбилейная ул, 24</t>
  </si>
  <si>
    <t>Владимир г, Университетская ул, 8А</t>
  </si>
  <si>
    <t>Александров г, Кубасова ул, 9</t>
  </si>
  <si>
    <t>Камешково г, Совхозная ул, 20</t>
  </si>
  <si>
    <t>Владимир г, Балакирева ул, 43а</t>
  </si>
  <si>
    <t>Владимир г, Лакина проезд, 6</t>
  </si>
  <si>
    <t>Владимир г, Студенческая ул, 4</t>
  </si>
  <si>
    <t>Кольчугино г, Щербакова ул, 34</t>
  </si>
  <si>
    <t>Петушинский р-н, Вольгинский п, Новосеменковская ул, 11</t>
  </si>
  <si>
    <t>Владимир г, Строителей пр-кт, 28В</t>
  </si>
  <si>
    <t>Ковров г, Колхозная ул, 29</t>
  </si>
  <si>
    <t>Кольчугино г, 50 лет Октября ул, 12</t>
  </si>
  <si>
    <t>Петушинский р-н, Вольгинский п, Старовская ул, 27</t>
  </si>
  <si>
    <t>Владимир г, Сурикова ул, 5</t>
  </si>
  <si>
    <t>Владимир г, Усти-на-Лабе ул, 2</t>
  </si>
  <si>
    <t>Камешково г, Смурова ул, 4</t>
  </si>
  <si>
    <t>Владимир г, Безыменского ул, 16</t>
  </si>
  <si>
    <t>Владимир г, Безыменского ул, 16а</t>
  </si>
  <si>
    <t>Владимир г, Добросельская ул, 185</t>
  </si>
  <si>
    <t>Владимир г, Соколова-Соколенка ул, 17</t>
  </si>
  <si>
    <t>Владимир г, Соколова-Соколенка ул, 7</t>
  </si>
  <si>
    <t>Владимир г, Василисина ул, 6</t>
  </si>
  <si>
    <t>Владимир г, Василисина ул, 8а</t>
  </si>
  <si>
    <t>Владимир г, Ново-Ямская ул, 25</t>
  </si>
  <si>
    <t>Владимир г, Разина ул, 31</t>
  </si>
  <si>
    <t>Владимир г, Юбилейная ул, 60</t>
  </si>
  <si>
    <t>за счет областного бюджета</t>
  </si>
  <si>
    <t>Александров г, Энтузиастов ул, 19</t>
  </si>
  <si>
    <t>Вязники г, Чехова ул, 27</t>
  </si>
  <si>
    <t>Владимир г, Мира ул, 15Б</t>
  </si>
  <si>
    <t>Владимир г, Михайловская ул, 8</t>
  </si>
  <si>
    <t>Гусь-Хрустальный г, Коммунистическая ул, 2</t>
  </si>
  <si>
    <t>Гусь-Хрустальный г, Окружная ул, 4</t>
  </si>
  <si>
    <t>Ковров г, Космонавтов ул, 2</t>
  </si>
  <si>
    <t>Ковров г, Набережная ул, 5</t>
  </si>
  <si>
    <t>Ковров г, Пионерская ул, 12</t>
  </si>
  <si>
    <t>Ковров г, Урожайная ул, 100</t>
  </si>
  <si>
    <t>Радужный г, 1-й кв-л, 36</t>
  </si>
  <si>
    <t>Радужный г, 3-й кв-л, 4</t>
  </si>
  <si>
    <t>Камешково г, Дорофеичева ул, 8</t>
  </si>
  <si>
    <t>Киржач г, Чехова ул, 12</t>
  </si>
  <si>
    <t>Муром г, Карла Маркса ул, 66</t>
  </si>
  <si>
    <t>Муром г, Совхозная ул, 64 корп. 2</t>
  </si>
  <si>
    <t>Собинка г, Родниковская ул, 24</t>
  </si>
  <si>
    <t>Собинский р-н, Лакинск г, Лермонтова ул, 40</t>
  </si>
  <si>
    <t>Судогда г, Коммунистическая ул, 9</t>
  </si>
  <si>
    <t>Суздальский р-н, Садовый п, Строителей ул, 3</t>
  </si>
  <si>
    <t>Суздальский р-н, Сновицы с, Вознесенская ул, 2А</t>
  </si>
  <si>
    <t>Владимир г, Коммунар мкр, Зеленая ул, 66</t>
  </si>
  <si>
    <t>Ковров г, Еловая ул, 86/1</t>
  </si>
  <si>
    <t>Ковров г, Набережная 2-я ул, 10</t>
  </si>
  <si>
    <t>Муром г, Расковой ул, 48</t>
  </si>
  <si>
    <t>Владимир г, Ново-Ямская ул, 17А</t>
  </si>
  <si>
    <t>Ковров г, Еловая ул, 86/7</t>
  </si>
  <si>
    <t>Муром г, Льва Толстого ул, 20</t>
  </si>
  <si>
    <t>Владимир г, Суздальский пр-кт, 17</t>
  </si>
  <si>
    <t>Кольчугино г, Дружбы ул, 11</t>
  </si>
  <si>
    <t>Петушинский р-н, Городищи п, Советская ул, 23</t>
  </si>
  <si>
    <t>Кольчугино г, 3 Линия Леспромхоза ул, 2</t>
  </si>
  <si>
    <t>Муром г, Московская ул, 118</t>
  </si>
  <si>
    <t>Владимир г, Коммунар мкр, Зеленая ул, 53а</t>
  </si>
  <si>
    <t>Кольчугино г, Белая Речка мкр, Молодежная ул, 5</t>
  </si>
  <si>
    <t>Муром г, Карачаровское ш, 26</t>
  </si>
  <si>
    <t>Владимир г, Тракторная ул, 1</t>
  </si>
  <si>
    <t>Владимир г, Добросельская ул, 183</t>
  </si>
  <si>
    <t>Александров г, Гагарина ул, 23 корп. 3</t>
  </si>
  <si>
    <t>Ковров г, Разина ул, 3</t>
  </si>
  <si>
    <t>Ковров г, Щорса ул, 1</t>
  </si>
  <si>
    <t>Владимир г, Строителей пр-кт, 46В</t>
  </si>
  <si>
    <t>Итого по Владимирской области за период 2020-2022  годы</t>
  </si>
  <si>
    <t>Итого по Владимирской области в 2022 году:</t>
  </si>
  <si>
    <t>Ковров г, Лопатина ул, 13/5</t>
  </si>
  <si>
    <t>Владимир г, Диктора Левитана ул, 53</t>
  </si>
  <si>
    <t>Гусь-Хрустальный г, Менделеева ул, 21</t>
  </si>
  <si>
    <t>Гусь-Хрустальный г, Теплицкий пр-кт, 21</t>
  </si>
  <si>
    <t>Ковров г, Грибоедова ул, 28</t>
  </si>
  <si>
    <t>Ковров г, Дегтярева ул, 4</t>
  </si>
  <si>
    <t>Ковров г, Фурманова ул, 31</t>
  </si>
  <si>
    <t>Ковров г, Щорса ул, 23</t>
  </si>
  <si>
    <t>Радужный г, 1-й кв-л, 30</t>
  </si>
  <si>
    <t>Радужный г, 3-й кв-л, 8</t>
  </si>
  <si>
    <t>Кольчугино г, Ломако ул, 34</t>
  </si>
  <si>
    <t>Муром г, Дзержинского ул, 50</t>
  </si>
  <si>
    <t>Муром г, Карачаровское ш, 30Д</t>
  </si>
  <si>
    <t>Собинский р-н, Лакинск г, 21 Партсъезда ул, 14</t>
  </si>
  <si>
    <t>Собинский р-н, Лакинск г, Пушкина ул, 11</t>
  </si>
  <si>
    <t>Итого по поселок Мелехово</t>
  </si>
  <si>
    <t>Ковровский р-н, Мелехово пгт, Первомайская ул, 68</t>
  </si>
  <si>
    <t>Ковровский р-н, Мелехово пгт, Первомайская ул, 70</t>
  </si>
  <si>
    <t>Ковров г, Зои Космодемьянской ул, 5/3</t>
  </si>
  <si>
    <t>Ковров г, Куйбышева ул, 16/2</t>
  </si>
  <si>
    <t>Ковров г, Моховая ул, 2/11</t>
  </si>
  <si>
    <t>Ковров г, Дорожная ул, 11</t>
  </si>
  <si>
    <t>Муром г, Трудовая ул, 21</t>
  </si>
  <si>
    <t>Муром г, Трудовая ул, 35</t>
  </si>
  <si>
    <t>Владимир г, Гастелло ул, 7А</t>
  </si>
  <si>
    <t>Кольчугино г, Дружбы ул, 29</t>
  </si>
  <si>
    <t>Суздальский р-н, Новое с, Молодежная ул, 6</t>
  </si>
  <si>
    <t>Итого по Новлянское</t>
  </si>
  <si>
    <t>Вновь добавили ремонт еще не выполнен</t>
  </si>
  <si>
    <t>ремонт внутридомовых инженерных систем теплоснабжения с заменой отопительных приборов (радиаторов)           в местах общего пользования и отопительных приборов (радиаторов), расположенных в жилых помещениях, не имеющих отключающих устройств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</si>
  <si>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</si>
  <si>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</si>
  <si>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Информация о выполнении капитального ремонта общего имущества в многоквартирных домах со способом формирования фонда капитально ремонта - специальный счет на территории Владимирской области в период 2020-2022 годы в рамках реализации региональной программы капитального ремонта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</si>
</sst>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##\ ###\ ###\ ##0.00"/>
    <numFmt numFmtId="175" formatCode="###\ ###\ ###\ ##0"/>
    <numFmt numFmtId="176" formatCode="_-* #,##0.00_р_._-;\-* #,##0.00_р_._-;_-* \-??_р_._-;_-@_-"/>
    <numFmt numFmtId="177" formatCode="#,##0.00&quot; &quot;[$руб.-419];[Red]&quot;-&quot;#,##0.00&quot; &quot;[$руб.-419]"/>
    <numFmt numFmtId="178" formatCode="[$-419]General"/>
    <numFmt numFmtId="179" formatCode="[$-419]#,##0.00"/>
    <numFmt numFmtId="180" formatCode="[$-419]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&quot; &quot;###&quot; &quot;###&quot; &quot;##0.00"/>
    <numFmt numFmtId="203" formatCode="#,##0.00&quot;   &quot;"/>
    <numFmt numFmtId="204" formatCode="##\ ###\ ###\ ##0.00"/>
    <numFmt numFmtId="205" formatCode="#\ ###\ ###\ ##0.00"/>
    <numFmt numFmtId="206" formatCode="####\ ###\ ###\ ##0.00"/>
    <numFmt numFmtId="207" formatCode="#####\ ###\ ###\ ##0.00"/>
    <numFmt numFmtId="208" formatCode="#,##0.00\ &quot;р.&quot;"/>
    <numFmt numFmtId="209" formatCode="_-* #,##0.00\ _р_._-;\-* #,##0.00\ _р_._-;_-* &quot;-&quot;??\ _р_._-;_-@_-"/>
    <numFmt numFmtId="210" formatCode="#,##0&quot;р.&quot;"/>
    <numFmt numFmtId="211" formatCode="#,##0.00&quot;р.&quot;"/>
    <numFmt numFmtId="212" formatCode="_-* #,##0.00_р_._-;\-* #,##0.00_р_._-;_-* &quot;-&quot;??_р_._-;_-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Calibri"/>
      <family val="2"/>
    </font>
    <font>
      <b/>
      <i/>
      <sz val="16"/>
      <color indexed="8"/>
      <name val="Arial Cyr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 Cyr"/>
      <family val="0"/>
    </font>
    <font>
      <b/>
      <i/>
      <u val="single"/>
      <sz val="11"/>
      <color indexed="8"/>
      <name val="Arial1"/>
      <family val="0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28"/>
      <color indexed="8"/>
      <name val="Times New Roman"/>
      <family val="1"/>
    </font>
    <font>
      <sz val="22"/>
      <color indexed="8"/>
      <name val="Calibri"/>
      <family val="2"/>
    </font>
    <font>
      <b/>
      <sz val="48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Calibri"/>
      <family val="2"/>
    </font>
    <font>
      <b/>
      <i/>
      <sz val="16"/>
      <color rgb="FF000000"/>
      <name val="Arial Cyr"/>
      <family val="0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Calibri"/>
      <family val="2"/>
    </font>
    <font>
      <b/>
      <i/>
      <u val="single"/>
      <sz val="11"/>
      <color rgb="FF000000"/>
      <name val="Arial Cyr"/>
      <family val="0"/>
    </font>
    <font>
      <b/>
      <i/>
      <u val="single"/>
      <sz val="11"/>
      <color rgb="FF000000"/>
      <name val="Arial1"/>
      <family val="0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6"/>
      <color theme="1"/>
      <name val="Times New Roman"/>
      <family val="1"/>
    </font>
    <font>
      <sz val="18"/>
      <color theme="1"/>
      <name val="Calibri"/>
      <family val="2"/>
    </font>
    <font>
      <sz val="28"/>
      <color theme="1"/>
      <name val="Times New Roman"/>
      <family val="1"/>
    </font>
    <font>
      <sz val="22"/>
      <color theme="1"/>
      <name val="Calibri"/>
      <family val="2"/>
    </font>
    <font>
      <b/>
      <sz val="4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178" fontId="4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78" fontId="42" fillId="0" borderId="0">
      <alignment/>
      <protection/>
    </xf>
    <xf numFmtId="0" fontId="42" fillId="0" borderId="0">
      <alignment/>
      <protection/>
    </xf>
    <xf numFmtId="178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178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41" fillId="0" borderId="0">
      <alignment/>
      <protection/>
    </xf>
    <xf numFmtId="0" fontId="44" fillId="0" borderId="0">
      <alignment horizontal="center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>
      <alignment horizontal="center" textRotation="90"/>
      <protection/>
    </xf>
    <xf numFmtId="0" fontId="45" fillId="0" borderId="0">
      <alignment horizontal="center" textRotation="90"/>
      <protection/>
    </xf>
    <xf numFmtId="0" fontId="44" fillId="0" borderId="0">
      <alignment horizontal="center" textRotation="90"/>
      <protection/>
    </xf>
    <xf numFmtId="0" fontId="44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7" fontId="47" fillId="0" borderId="0">
      <alignment/>
      <protection/>
    </xf>
    <xf numFmtId="177" fontId="48" fillId="0" borderId="0">
      <alignment/>
      <protection/>
    </xf>
    <xf numFmtId="177" fontId="48" fillId="0" borderId="0">
      <alignment/>
      <protection/>
    </xf>
    <xf numFmtId="177" fontId="47" fillId="0" borderId="0">
      <alignment/>
      <protection/>
    </xf>
    <xf numFmtId="177" fontId="47" fillId="0" borderId="0">
      <alignment/>
      <protection/>
    </xf>
    <xf numFmtId="177" fontId="49" fillId="0" borderId="0">
      <alignment/>
      <protection/>
    </xf>
    <xf numFmtId="177" fontId="49" fillId="0" borderId="0">
      <alignment/>
      <protection/>
    </xf>
    <xf numFmtId="177" fontId="49" fillId="0" borderId="0">
      <alignment/>
      <protection/>
    </xf>
    <xf numFmtId="177" fontId="49" fillId="0" borderId="0">
      <alignment/>
      <protection/>
    </xf>
    <xf numFmtId="177" fontId="49" fillId="0" borderId="0">
      <alignment/>
      <protection/>
    </xf>
    <xf numFmtId="0" fontId="50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43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0" fillId="0" borderId="10" xfId="0" applyFont="1" applyFill="1" applyBorder="1" applyAlignment="1">
      <alignment horizontal="center" wrapText="1"/>
    </xf>
    <xf numFmtId="0" fontId="4" fillId="0" borderId="10" xfId="174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/>
    </xf>
    <xf numFmtId="0" fontId="71" fillId="0" borderId="10" xfId="149" applyFont="1" applyFill="1" applyBorder="1" applyAlignment="1">
      <alignment horizontal="center" vertical="center" textRotation="90" wrapText="1"/>
      <protection/>
    </xf>
    <xf numFmtId="0" fontId="70" fillId="0" borderId="0" xfId="0" applyFont="1" applyFill="1" applyAlignment="1">
      <alignment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72" fillId="0" borderId="0" xfId="114" applyFont="1" applyFill="1">
      <alignment/>
      <protection/>
    </xf>
    <xf numFmtId="0" fontId="73" fillId="0" borderId="10" xfId="114" applyFont="1" applyFill="1" applyBorder="1">
      <alignment/>
      <protection/>
    </xf>
    <xf numFmtId="1" fontId="71" fillId="0" borderId="10" xfId="0" applyNumberFormat="1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3" fillId="0" borderId="10" xfId="0" applyFont="1" applyFill="1" applyBorder="1" applyAlignment="1">
      <alignment/>
    </xf>
    <xf numFmtId="0" fontId="73" fillId="0" borderId="11" xfId="114" applyFont="1" applyFill="1" applyBorder="1">
      <alignment/>
      <protection/>
    </xf>
    <xf numFmtId="0" fontId="71" fillId="0" borderId="10" xfId="0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textRotation="90" wrapText="1"/>
    </xf>
    <xf numFmtId="0" fontId="71" fillId="0" borderId="10" xfId="0" applyFont="1" applyFill="1" applyBorder="1" applyAlignment="1">
      <alignment horizontal="center" vertical="center" textRotation="90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4" fontId="71" fillId="0" borderId="12" xfId="0" applyNumberFormat="1" applyFont="1" applyFill="1" applyBorder="1" applyAlignment="1">
      <alignment horizontal="center" vertical="center" textRotation="90" wrapText="1"/>
    </xf>
    <xf numFmtId="4" fontId="71" fillId="0" borderId="13" xfId="0" applyNumberFormat="1" applyFont="1" applyFill="1" applyBorder="1" applyAlignment="1">
      <alignment horizontal="center" vertical="center" textRotation="90" wrapText="1"/>
    </xf>
    <xf numFmtId="4" fontId="71" fillId="0" borderId="14" xfId="0" applyNumberFormat="1" applyFont="1" applyFill="1" applyBorder="1" applyAlignment="1">
      <alignment horizontal="center" vertical="center" textRotation="90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textRotation="90" wrapText="1"/>
    </xf>
    <xf numFmtId="0" fontId="73" fillId="0" borderId="15" xfId="114" applyFont="1" applyFill="1" applyBorder="1" applyAlignment="1">
      <alignment horizontal="left"/>
      <protection/>
    </xf>
    <xf numFmtId="0" fontId="73" fillId="0" borderId="11" xfId="114" applyFont="1" applyFill="1" applyBorder="1" applyAlignment="1">
      <alignment wrapText="1"/>
      <protection/>
    </xf>
    <xf numFmtId="0" fontId="73" fillId="0" borderId="10" xfId="114" applyFont="1" applyFill="1" applyBorder="1" applyAlignment="1">
      <alignment horizontal="left"/>
      <protection/>
    </xf>
    <xf numFmtId="0" fontId="73" fillId="0" borderId="17" xfId="0" applyFont="1" applyFill="1" applyBorder="1" applyAlignment="1">
      <alignment horizontal="center" textRotation="90"/>
    </xf>
    <xf numFmtId="0" fontId="71" fillId="0" borderId="0" xfId="0" applyFont="1" applyFill="1" applyAlignment="1">
      <alignment/>
    </xf>
    <xf numFmtId="4" fontId="7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71" fillId="0" borderId="10" xfId="114" applyNumberFormat="1" applyFont="1" applyFill="1" applyBorder="1" applyAlignment="1">
      <alignment horizontal="right" wrapText="1"/>
      <protection/>
    </xf>
    <xf numFmtId="1" fontId="71" fillId="0" borderId="10" xfId="114" applyNumberFormat="1" applyFont="1" applyFill="1" applyBorder="1" applyAlignment="1">
      <alignment horizontal="right" wrapText="1"/>
      <protection/>
    </xf>
    <xf numFmtId="4" fontId="71" fillId="0" borderId="10" xfId="114" applyNumberFormat="1" applyFont="1" applyFill="1" applyBorder="1" applyAlignment="1">
      <alignment horizontal="center" wrapText="1"/>
      <protection/>
    </xf>
    <xf numFmtId="4" fontId="71" fillId="0" borderId="10" xfId="114" applyNumberFormat="1" applyFont="1" applyFill="1" applyBorder="1">
      <alignment/>
      <protection/>
    </xf>
    <xf numFmtId="1" fontId="71" fillId="0" borderId="10" xfId="114" applyNumberFormat="1" applyFont="1" applyFill="1" applyBorder="1">
      <alignment/>
      <protection/>
    </xf>
    <xf numFmtId="0" fontId="71" fillId="0" borderId="10" xfId="114" applyFont="1" applyFill="1" applyBorder="1" applyAlignment="1">
      <alignment horizontal="center"/>
      <protection/>
    </xf>
    <xf numFmtId="4" fontId="71" fillId="0" borderId="10" xfId="114" applyNumberFormat="1" applyFont="1" applyFill="1" applyBorder="1" applyAlignment="1">
      <alignment horizontal="right"/>
      <protection/>
    </xf>
    <xf numFmtId="1" fontId="71" fillId="0" borderId="10" xfId="114" applyNumberFormat="1" applyFont="1" applyFill="1" applyBorder="1" applyAlignment="1">
      <alignment horizontal="right"/>
      <protection/>
    </xf>
    <xf numFmtId="1" fontId="71" fillId="0" borderId="10" xfId="114" applyNumberFormat="1" applyFont="1" applyFill="1" applyBorder="1" applyAlignment="1">
      <alignment horizontal="center"/>
      <protection/>
    </xf>
    <xf numFmtId="0" fontId="71" fillId="0" borderId="10" xfId="114" applyNumberFormat="1" applyFont="1" applyFill="1" applyBorder="1" applyAlignment="1">
      <alignment horizontal="right"/>
      <protection/>
    </xf>
    <xf numFmtId="0" fontId="71" fillId="0" borderId="10" xfId="114" applyNumberFormat="1" applyFont="1" applyFill="1" applyBorder="1" applyAlignment="1">
      <alignment horizontal="center"/>
      <protection/>
    </xf>
    <xf numFmtId="0" fontId="71" fillId="0" borderId="10" xfId="144" applyFont="1" applyFill="1" applyBorder="1" applyAlignment="1">
      <alignment horizontal="center" vertical="center" textRotation="90" wrapText="1"/>
      <protection/>
    </xf>
    <xf numFmtId="0" fontId="75" fillId="0" borderId="18" xfId="161" applyFont="1" applyBorder="1" applyAlignment="1">
      <alignment horizontal="center" vertical="center" wrapText="1"/>
      <protection/>
    </xf>
    <xf numFmtId="0" fontId="0" fillId="0" borderId="0" xfId="161">
      <alignment/>
      <protection/>
    </xf>
  </cellXfs>
  <cellStyles count="1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Normal" xfId="33"/>
    <cellStyle name="Excel Built-in Excel Built-in Normal" xfId="34"/>
    <cellStyle name="Excel Built-in Normal" xfId="35"/>
    <cellStyle name="Excel Built-in Normal 1" xfId="36"/>
    <cellStyle name="Excel Built-in Normal 1 2" xfId="37"/>
    <cellStyle name="Excel Built-in Normal 1 3" xfId="38"/>
    <cellStyle name="Excel Built-in Normal 1 4" xfId="39"/>
    <cellStyle name="Excel Built-in Normal 1 5" xfId="40"/>
    <cellStyle name="Excel Built-in Normal 2" xfId="41"/>
    <cellStyle name="Excel Built-in Normal 2 2" xfId="42"/>
    <cellStyle name="Excel Built-in Normal 2 3" xfId="43"/>
    <cellStyle name="Excel Built-in Normal 2 4" xfId="44"/>
    <cellStyle name="Excel Built-in Normal 3" xfId="45"/>
    <cellStyle name="Excel Built-in Normal 4" xfId="46"/>
    <cellStyle name="Excel Built-in Normal 5" xfId="47"/>
    <cellStyle name="Excel Built-in Normal 6" xfId="48"/>
    <cellStyle name="Excel Built-in Normal 7" xfId="49"/>
    <cellStyle name="Heading" xfId="50"/>
    <cellStyle name="Heading (user)" xfId="51"/>
    <cellStyle name="Heading (user) (user)" xfId="52"/>
    <cellStyle name="Heading 2" xfId="53"/>
    <cellStyle name="Heading 3" xfId="54"/>
    <cellStyle name="Heading 4" xfId="55"/>
    <cellStyle name="Heading 5" xfId="56"/>
    <cellStyle name="Heading 6" xfId="57"/>
    <cellStyle name="Heading 7" xfId="58"/>
    <cellStyle name="Heading 8" xfId="59"/>
    <cellStyle name="Heading1" xfId="60"/>
    <cellStyle name="Heading1 (user)" xfId="61"/>
    <cellStyle name="Heading1 (user) (user)" xfId="62"/>
    <cellStyle name="Heading1 2" xfId="63"/>
    <cellStyle name="Heading1 3" xfId="64"/>
    <cellStyle name="Heading1 4" xfId="65"/>
    <cellStyle name="Heading1 5" xfId="66"/>
    <cellStyle name="Heading1 6" xfId="67"/>
    <cellStyle name="Heading1 7" xfId="68"/>
    <cellStyle name="Heading1 8" xfId="69"/>
    <cellStyle name="Result" xfId="70"/>
    <cellStyle name="Result (user)" xfId="71"/>
    <cellStyle name="Result (user) (user)" xfId="72"/>
    <cellStyle name="Result 2" xfId="73"/>
    <cellStyle name="Result 3" xfId="74"/>
    <cellStyle name="Result 4" xfId="75"/>
    <cellStyle name="Result 5" xfId="76"/>
    <cellStyle name="Result 6" xfId="77"/>
    <cellStyle name="Result 7" xfId="78"/>
    <cellStyle name="Result 8" xfId="79"/>
    <cellStyle name="Result2" xfId="80"/>
    <cellStyle name="Result2 (user)" xfId="81"/>
    <cellStyle name="Result2 (user) (user)" xfId="82"/>
    <cellStyle name="Result2 2" xfId="83"/>
    <cellStyle name="Result2 3" xfId="84"/>
    <cellStyle name="Result2 4" xfId="85"/>
    <cellStyle name="Result2 5" xfId="86"/>
    <cellStyle name="Result2 6" xfId="87"/>
    <cellStyle name="Result2 7" xfId="88"/>
    <cellStyle name="Result2 8" xfId="89"/>
    <cellStyle name="S1" xfId="90"/>
    <cellStyle name="S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1" xfId="114"/>
    <cellStyle name="Обычный 12" xfId="115"/>
    <cellStyle name="Обычный 13" xfId="116"/>
    <cellStyle name="Обычный 14" xfId="117"/>
    <cellStyle name="Обычный 14 2" xfId="118"/>
    <cellStyle name="Обычный 14 2 16" xfId="119"/>
    <cellStyle name="Обычный 14 2 16 2" xfId="120"/>
    <cellStyle name="Обычный 14 2 2" xfId="121"/>
    <cellStyle name="Обычный 14 2 3" xfId="122"/>
    <cellStyle name="Обычный 14 2 6" xfId="123"/>
    <cellStyle name="Обычный 14 2 7" xfId="124"/>
    <cellStyle name="Обычный 14 2 9" xfId="125"/>
    <cellStyle name="Обычный 14 2 9 2" xfId="126"/>
    <cellStyle name="Обычный 15" xfId="127"/>
    <cellStyle name="Обычный 16" xfId="128"/>
    <cellStyle name="Обычный 19" xfId="129"/>
    <cellStyle name="Обычный 19 2" xfId="130"/>
    <cellStyle name="Обычный 2" xfId="131"/>
    <cellStyle name="Обычный 2 10" xfId="132"/>
    <cellStyle name="Обычный 2 11" xfId="133"/>
    <cellStyle name="Обычный 2 12" xfId="134"/>
    <cellStyle name="Обычный 2 13" xfId="135"/>
    <cellStyle name="Обычный 2 2" xfId="136"/>
    <cellStyle name="Обычный 2 2 2" xfId="137"/>
    <cellStyle name="Обычный 2 2 3" xfId="138"/>
    <cellStyle name="Обычный 2 3" xfId="139"/>
    <cellStyle name="Обычный 2 3 2" xfId="140"/>
    <cellStyle name="Обычный 2 31" xfId="141"/>
    <cellStyle name="Обычный 2 4" xfId="142"/>
    <cellStyle name="Обычный 2 5" xfId="143"/>
    <cellStyle name="Обычный 2 6" xfId="144"/>
    <cellStyle name="Обычный 2 7" xfId="145"/>
    <cellStyle name="Обычный 2 8" xfId="146"/>
    <cellStyle name="Обычный 2 9" xfId="147"/>
    <cellStyle name="Обычный 24" xfId="148"/>
    <cellStyle name="Обычный 3" xfId="149"/>
    <cellStyle name="Обычный 3 2" xfId="150"/>
    <cellStyle name="Обычный 3 2 2" xfId="151"/>
    <cellStyle name="Обычный 3 2 3" xfId="152"/>
    <cellStyle name="Обычный 3 3" xfId="153"/>
    <cellStyle name="Обычный 3 4" xfId="154"/>
    <cellStyle name="Обычный 3 5" xfId="155"/>
    <cellStyle name="Обычный 33" xfId="156"/>
    <cellStyle name="Обычный 39 2" xfId="157"/>
    <cellStyle name="Обычный 4" xfId="158"/>
    <cellStyle name="Обычный 4 2" xfId="159"/>
    <cellStyle name="Обычный 4 2 2" xfId="160"/>
    <cellStyle name="Обычный 4 2 2 2" xfId="161"/>
    <cellStyle name="Обычный 4 3" xfId="162"/>
    <cellStyle name="Обычный 5" xfId="163"/>
    <cellStyle name="Обычный 5 2" xfId="164"/>
    <cellStyle name="Обычный 5 3" xfId="165"/>
    <cellStyle name="Обычный 57" xfId="166"/>
    <cellStyle name="Обычный 6" xfId="167"/>
    <cellStyle name="Обычный 6 2" xfId="168"/>
    <cellStyle name="Обычный 7" xfId="169"/>
    <cellStyle name="Обычный 8" xfId="170"/>
    <cellStyle name="Обычный 8 2" xfId="171"/>
    <cellStyle name="Обычный 8 3" xfId="172"/>
    <cellStyle name="Обычный 9" xfId="173"/>
    <cellStyle name="Обычный_Лист1" xfId="174"/>
    <cellStyle name="Followed Hyperlink" xfId="175"/>
    <cellStyle name="Плохой" xfId="176"/>
    <cellStyle name="Пояснение" xfId="177"/>
    <cellStyle name="Примечание" xfId="178"/>
    <cellStyle name="Percent" xfId="179"/>
    <cellStyle name="Процентный 9" xfId="180"/>
    <cellStyle name="Связанная ячейка" xfId="181"/>
    <cellStyle name="Текст предупреждения" xfId="182"/>
    <cellStyle name="Comma" xfId="183"/>
    <cellStyle name="Comma [0]" xfId="184"/>
    <cellStyle name="Финансовый 2" xfId="185"/>
    <cellStyle name="Финансовый 2 2" xfId="186"/>
    <cellStyle name="Финансовый 2 3" xfId="187"/>
    <cellStyle name="Финансовый 2 4" xfId="188"/>
    <cellStyle name="Финансовый 3" xfId="189"/>
    <cellStyle name="Финансовый 4" xfId="190"/>
    <cellStyle name="Финансовый 4 2" xfId="191"/>
    <cellStyle name="Финансовый 5" xfId="192"/>
    <cellStyle name="Финансовый 5 2" xfId="193"/>
    <cellStyle name="Хороший" xfId="19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17"/>
  <sheetViews>
    <sheetView tabSelected="1" zoomScale="40" zoomScaleNormal="40" zoomScalePageLayoutView="0" workbookViewId="0" topLeftCell="A1">
      <pane ySplit="8" topLeftCell="A33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6.140625" style="11" hidden="1" customWidth="1"/>
    <col min="2" max="2" width="12.8515625" style="11" customWidth="1"/>
    <col min="3" max="3" width="142.8515625" style="11" customWidth="1"/>
    <col min="4" max="4" width="42.57421875" style="11" customWidth="1"/>
    <col min="5" max="5" width="37.140625" style="11" customWidth="1"/>
    <col min="6" max="6" width="31.7109375" style="11" customWidth="1"/>
    <col min="7" max="7" width="35.28125" style="11" customWidth="1"/>
    <col min="8" max="8" width="34.28125" style="11" customWidth="1"/>
    <col min="9" max="9" width="34.57421875" style="11" customWidth="1"/>
    <col min="10" max="10" width="28.8515625" style="11" customWidth="1"/>
    <col min="11" max="11" width="22.00390625" style="35" customWidth="1"/>
    <col min="12" max="12" width="38.57421875" style="11" customWidth="1"/>
    <col min="13" max="13" width="38.421875" style="11" customWidth="1"/>
    <col min="14" max="14" width="31.140625" style="11" customWidth="1"/>
    <col min="15" max="15" width="35.00390625" style="11" customWidth="1"/>
    <col min="16" max="16" width="34.00390625" style="11" customWidth="1"/>
    <col min="17" max="17" width="22.421875" style="11" customWidth="1"/>
    <col min="18" max="18" width="36.421875" style="11" customWidth="1"/>
    <col min="19" max="19" width="47.140625" style="11" customWidth="1"/>
    <col min="20" max="20" width="39.28125" style="11" customWidth="1"/>
    <col min="21" max="21" width="24.57421875" style="11" customWidth="1"/>
    <col min="22" max="22" width="35.00390625" style="11" customWidth="1"/>
    <col min="23" max="23" width="62.00390625" style="11" customWidth="1"/>
    <col min="24" max="24" width="41.8515625" style="11" customWidth="1"/>
    <col min="25" max="25" width="25.421875" style="11" customWidth="1"/>
    <col min="26" max="26" width="33.28125" style="11" customWidth="1"/>
    <col min="27" max="27" width="31.421875" style="11" customWidth="1"/>
    <col min="28" max="28" width="18.140625" style="11" customWidth="1"/>
    <col min="29" max="29" width="142.421875" style="11" customWidth="1"/>
    <col min="30" max="16384" width="9.140625" style="11" customWidth="1"/>
  </cols>
  <sheetData>
    <row r="1" spans="1:256" ht="214.5" customHeight="1">
      <c r="A1" s="48" t="s">
        <v>1389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8" ht="66" customHeight="1">
      <c r="A2" s="3"/>
      <c r="B2" s="19" t="s">
        <v>0</v>
      </c>
      <c r="C2" s="17" t="s">
        <v>13</v>
      </c>
      <c r="D2" s="20" t="s">
        <v>2</v>
      </c>
      <c r="E2" s="19" t="s">
        <v>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3" t="s">
        <v>4</v>
      </c>
      <c r="R2" s="24"/>
      <c r="S2" s="24"/>
      <c r="T2" s="24"/>
      <c r="U2" s="24"/>
      <c r="V2" s="24"/>
      <c r="W2" s="24"/>
      <c r="X2" s="24"/>
      <c r="Y2" s="24"/>
      <c r="Z2" s="24"/>
      <c r="AA2" s="25"/>
      <c r="AB2" s="47" t="s">
        <v>42</v>
      </c>
    </row>
    <row r="3" spans="1:28" ht="102.75" customHeight="1">
      <c r="A3" s="3"/>
      <c r="B3" s="19"/>
      <c r="C3" s="18"/>
      <c r="D3" s="21"/>
      <c r="E3" s="19" t="s">
        <v>5</v>
      </c>
      <c r="F3" s="19"/>
      <c r="G3" s="19"/>
      <c r="H3" s="19"/>
      <c r="I3" s="19"/>
      <c r="J3" s="19"/>
      <c r="K3" s="27" t="s">
        <v>6</v>
      </c>
      <c r="L3" s="27"/>
      <c r="M3" s="16" t="s">
        <v>7</v>
      </c>
      <c r="N3" s="16" t="s">
        <v>8</v>
      </c>
      <c r="O3" s="16" t="s">
        <v>9</v>
      </c>
      <c r="P3" s="16" t="s">
        <v>10</v>
      </c>
      <c r="Q3" s="15" t="s">
        <v>982</v>
      </c>
      <c r="R3" s="15" t="s">
        <v>40</v>
      </c>
      <c r="S3" s="15" t="s">
        <v>1386</v>
      </c>
      <c r="T3" s="15" t="s">
        <v>50</v>
      </c>
      <c r="U3" s="15" t="s">
        <v>49</v>
      </c>
      <c r="V3" s="15" t="s">
        <v>51</v>
      </c>
      <c r="W3" s="15" t="s">
        <v>1387</v>
      </c>
      <c r="X3" s="15" t="s">
        <v>1388</v>
      </c>
      <c r="Y3" s="15" t="s">
        <v>14</v>
      </c>
      <c r="Z3" s="15" t="s">
        <v>12</v>
      </c>
      <c r="AA3" s="15" t="s">
        <v>52</v>
      </c>
      <c r="AB3" s="47"/>
    </row>
    <row r="4" spans="1:28" ht="408" customHeight="1">
      <c r="A4" s="3"/>
      <c r="B4" s="19"/>
      <c r="C4" s="18"/>
      <c r="D4" s="22"/>
      <c r="E4" s="4" t="s">
        <v>43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48</v>
      </c>
      <c r="K4" s="27"/>
      <c r="L4" s="27"/>
      <c r="M4" s="16"/>
      <c r="N4" s="16"/>
      <c r="O4" s="16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47"/>
    </row>
    <row r="5" spans="1:28" ht="33" hidden="1">
      <c r="A5" s="5"/>
      <c r="B5" s="19"/>
      <c r="C5" s="26"/>
      <c r="D5" s="6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9" t="s">
        <v>11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14" t="s">
        <v>1</v>
      </c>
      <c r="AB5" s="47"/>
    </row>
    <row r="6" spans="1:28" ht="26.25">
      <c r="A6" s="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0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</row>
    <row r="7" spans="2:28" s="7" customFormat="1" ht="33" customHeight="1">
      <c r="B7" s="28" t="s">
        <v>1355</v>
      </c>
      <c r="C7" s="29"/>
      <c r="D7" s="36">
        <f aca="true" t="shared" si="0" ref="D7:AA7">D8+D798+D1664</f>
        <v>1764167755.92</v>
      </c>
      <c r="E7" s="36">
        <f t="shared" si="0"/>
        <v>28445626.36</v>
      </c>
      <c r="F7" s="36">
        <f t="shared" si="0"/>
        <v>48180347.53</v>
      </c>
      <c r="G7" s="36">
        <f t="shared" si="0"/>
        <v>139327456.37</v>
      </c>
      <c r="H7" s="36">
        <f t="shared" si="0"/>
        <v>22313225.63</v>
      </c>
      <c r="I7" s="36">
        <f t="shared" si="0"/>
        <v>50679602.089999996</v>
      </c>
      <c r="J7" s="36">
        <f t="shared" si="0"/>
        <v>2397915.44</v>
      </c>
      <c r="K7" s="37">
        <f t="shared" si="0"/>
        <v>225</v>
      </c>
      <c r="L7" s="36">
        <f t="shared" si="0"/>
        <v>359757239.20000005</v>
      </c>
      <c r="M7" s="36">
        <f t="shared" si="0"/>
        <v>572791969.3299999</v>
      </c>
      <c r="N7" s="36">
        <f t="shared" si="0"/>
        <v>27148414.240000002</v>
      </c>
      <c r="O7" s="36">
        <f t="shared" si="0"/>
        <v>488325335.56000006</v>
      </c>
      <c r="P7" s="36">
        <f t="shared" si="0"/>
        <v>22224489.379999995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1031284</v>
      </c>
      <c r="X7" s="36">
        <f t="shared" si="0"/>
        <v>0</v>
      </c>
      <c r="Y7" s="36">
        <f t="shared" si="0"/>
        <v>13910</v>
      </c>
      <c r="Z7" s="36">
        <f t="shared" si="0"/>
        <v>1530940.7900000003</v>
      </c>
      <c r="AA7" s="36">
        <f t="shared" si="0"/>
        <v>0</v>
      </c>
      <c r="AB7" s="38" t="s">
        <v>36</v>
      </c>
    </row>
    <row r="8" spans="2:28" ht="35.25">
      <c r="B8" s="30" t="s">
        <v>888</v>
      </c>
      <c r="C8" s="8"/>
      <c r="D8" s="36">
        <f>D9+D292+D319+D353+D503+D510+D512+D581+D667+D670+D684+D694+D706+D712+D508+D715+D718+D720+D726+D740+D749+D759+D770+D776+D781+D787+D723+D790+D792+D796</f>
        <v>726423084.9000001</v>
      </c>
      <c r="E8" s="36">
        <f aca="true" t="shared" si="1" ref="E8:AA8">E9+E292+E319+E353+E503+E510+E512+E581+E667+E670+E684+E694+E706+E712+E508+E715+E718+E720+E726+E740+E749+E759+E770+E776+E781+E787+E723+E790+E792+E796</f>
        <v>12004013.22</v>
      </c>
      <c r="F8" s="36">
        <f t="shared" si="1"/>
        <v>29230209.03</v>
      </c>
      <c r="G8" s="36">
        <f t="shared" si="1"/>
        <v>51952316.800000004</v>
      </c>
      <c r="H8" s="36">
        <f t="shared" si="1"/>
        <v>9106737.5</v>
      </c>
      <c r="I8" s="36">
        <f t="shared" si="1"/>
        <v>22392575.27</v>
      </c>
      <c r="J8" s="36">
        <f t="shared" si="1"/>
        <v>88420.66</v>
      </c>
      <c r="K8" s="37">
        <f t="shared" si="1"/>
        <v>90</v>
      </c>
      <c r="L8" s="36">
        <f t="shared" si="1"/>
        <v>112898893.66</v>
      </c>
      <c r="M8" s="36">
        <f t="shared" si="1"/>
        <v>269785584.09</v>
      </c>
      <c r="N8" s="36">
        <f t="shared" si="1"/>
        <v>13457609.08</v>
      </c>
      <c r="O8" s="36">
        <f t="shared" si="1"/>
        <v>194377552.93</v>
      </c>
      <c r="P8" s="36">
        <f t="shared" si="1"/>
        <v>10976262.659999998</v>
      </c>
      <c r="Q8" s="36">
        <f t="shared" si="1"/>
        <v>0</v>
      </c>
      <c r="R8" s="36">
        <f t="shared" si="1"/>
        <v>0</v>
      </c>
      <c r="S8" s="36">
        <f t="shared" si="1"/>
        <v>0</v>
      </c>
      <c r="T8" s="36">
        <f t="shared" si="1"/>
        <v>0</v>
      </c>
      <c r="U8" s="36">
        <f t="shared" si="1"/>
        <v>0</v>
      </c>
      <c r="V8" s="36">
        <f t="shared" si="1"/>
        <v>0</v>
      </c>
      <c r="W8" s="36">
        <f t="shared" si="1"/>
        <v>0</v>
      </c>
      <c r="X8" s="36">
        <f t="shared" si="1"/>
        <v>0</v>
      </c>
      <c r="Y8" s="36">
        <f t="shared" si="1"/>
        <v>13910</v>
      </c>
      <c r="Z8" s="36">
        <f t="shared" si="1"/>
        <v>139000</v>
      </c>
      <c r="AA8" s="36">
        <f t="shared" si="1"/>
        <v>0</v>
      </c>
      <c r="AB8" s="38" t="s">
        <v>36</v>
      </c>
    </row>
    <row r="9" spans="2:28" ht="35.25" customHeight="1">
      <c r="B9" s="30" t="s">
        <v>18</v>
      </c>
      <c r="C9" s="8"/>
      <c r="D9" s="36">
        <f>SUM(D10:D291)</f>
        <v>307480441.22999996</v>
      </c>
      <c r="E9" s="36">
        <f>SUM(E10:E291)</f>
        <v>7813423.23</v>
      </c>
      <c r="F9" s="36">
        <f aca="true" t="shared" si="2" ref="F9:AA9">SUM(F10:F291)</f>
        <v>17866332.009999998</v>
      </c>
      <c r="G9" s="36">
        <f t="shared" si="2"/>
        <v>20982523.020000003</v>
      </c>
      <c r="H9" s="36">
        <f t="shared" si="2"/>
        <v>5791447.01</v>
      </c>
      <c r="I9" s="36">
        <f t="shared" si="2"/>
        <v>9602503.59</v>
      </c>
      <c r="J9" s="36">
        <f t="shared" si="2"/>
        <v>0</v>
      </c>
      <c r="K9" s="37">
        <f t="shared" si="2"/>
        <v>53</v>
      </c>
      <c r="L9" s="36">
        <f t="shared" si="2"/>
        <v>45048154.1</v>
      </c>
      <c r="M9" s="36">
        <f t="shared" si="2"/>
        <v>116511630.38999999</v>
      </c>
      <c r="N9" s="36">
        <f t="shared" si="2"/>
        <v>5406179.25</v>
      </c>
      <c r="O9" s="36">
        <f t="shared" si="2"/>
        <v>75780117.03000002</v>
      </c>
      <c r="P9" s="36">
        <f t="shared" si="2"/>
        <v>2525221.5999999996</v>
      </c>
      <c r="Q9" s="36">
        <f t="shared" si="2"/>
        <v>0</v>
      </c>
      <c r="R9" s="36">
        <f t="shared" si="2"/>
        <v>0</v>
      </c>
      <c r="S9" s="36">
        <f t="shared" si="2"/>
        <v>0</v>
      </c>
      <c r="T9" s="36">
        <f t="shared" si="2"/>
        <v>0</v>
      </c>
      <c r="U9" s="36">
        <f t="shared" si="2"/>
        <v>0</v>
      </c>
      <c r="V9" s="36">
        <f t="shared" si="2"/>
        <v>0</v>
      </c>
      <c r="W9" s="36">
        <f t="shared" si="2"/>
        <v>0</v>
      </c>
      <c r="X9" s="36">
        <f t="shared" si="2"/>
        <v>0</v>
      </c>
      <c r="Y9" s="36">
        <f t="shared" si="2"/>
        <v>13910</v>
      </c>
      <c r="Z9" s="36">
        <f t="shared" si="2"/>
        <v>139000</v>
      </c>
      <c r="AA9" s="36">
        <f t="shared" si="2"/>
        <v>0</v>
      </c>
      <c r="AB9" s="38" t="s">
        <v>36</v>
      </c>
    </row>
    <row r="10" spans="1:28" ht="35.25" customHeight="1">
      <c r="A10" s="11">
        <v>1</v>
      </c>
      <c r="B10" s="2">
        <f>SUBTOTAL(103,$A$9:A10)</f>
        <v>1</v>
      </c>
      <c r="C10" s="8" t="s">
        <v>798</v>
      </c>
      <c r="D10" s="36">
        <f aca="true" t="shared" si="3" ref="D10:D73">E10+F10+G10+H10+I10+J10+L10+M10+N10+O10+P10+Q10+R10+S10+T10+U10+V10+W10+X10+Y10+Z10+AA10</f>
        <v>259217</v>
      </c>
      <c r="E10" s="39">
        <v>0</v>
      </c>
      <c r="F10" s="39">
        <v>0</v>
      </c>
      <c r="G10" s="39">
        <v>259217</v>
      </c>
      <c r="H10" s="39">
        <v>0</v>
      </c>
      <c r="I10" s="39">
        <v>0</v>
      </c>
      <c r="J10" s="39">
        <v>0</v>
      </c>
      <c r="K10" s="40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41">
        <v>2020</v>
      </c>
    </row>
    <row r="11" spans="1:28" ht="35.25" customHeight="1">
      <c r="A11" s="11">
        <v>1</v>
      </c>
      <c r="B11" s="2">
        <f>SUBTOTAL(103,$A$9:A11)</f>
        <v>2</v>
      </c>
      <c r="C11" s="8" t="s">
        <v>64</v>
      </c>
      <c r="D11" s="36">
        <f t="shared" si="3"/>
        <v>389342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v>0</v>
      </c>
      <c r="L11" s="42">
        <v>0</v>
      </c>
      <c r="M11" s="42">
        <v>0</v>
      </c>
      <c r="N11" s="42">
        <v>0</v>
      </c>
      <c r="O11" s="42">
        <f>116802.6+272539.4</f>
        <v>389342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1">
        <v>2020</v>
      </c>
    </row>
    <row r="12" spans="1:28" ht="35.25" customHeight="1">
      <c r="A12" s="11">
        <v>1</v>
      </c>
      <c r="B12" s="2">
        <f>SUBTOTAL(103,$A$9:A12)</f>
        <v>3</v>
      </c>
      <c r="C12" s="8" t="s">
        <v>65</v>
      </c>
      <c r="D12" s="36">
        <f t="shared" si="3"/>
        <v>880727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v>2</v>
      </c>
      <c r="L12" s="42">
        <v>375931</v>
      </c>
      <c r="M12" s="42">
        <v>504796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1">
        <v>2020</v>
      </c>
    </row>
    <row r="13" spans="1:28" ht="35.25" customHeight="1">
      <c r="A13" s="11">
        <v>1</v>
      </c>
      <c r="B13" s="2">
        <f>SUBTOTAL(103,$A$9:A13)</f>
        <v>4</v>
      </c>
      <c r="C13" s="8" t="s">
        <v>66</v>
      </c>
      <c r="D13" s="36">
        <f t="shared" si="3"/>
        <v>611403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  <c r="L13" s="39">
        <v>0</v>
      </c>
      <c r="M13" s="39">
        <v>0</v>
      </c>
      <c r="N13" s="39">
        <v>0</v>
      </c>
      <c r="O13" s="39">
        <f>90148+521255</f>
        <v>611403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41">
        <v>2020</v>
      </c>
    </row>
    <row r="14" spans="1:28" ht="35.25" customHeight="1">
      <c r="A14" s="11">
        <v>1</v>
      </c>
      <c r="B14" s="2">
        <f>SUBTOTAL(103,$A$9:A14)</f>
        <v>5</v>
      </c>
      <c r="C14" s="8" t="s">
        <v>713</v>
      </c>
      <c r="D14" s="36">
        <f t="shared" si="3"/>
        <v>414375.91000000003</v>
      </c>
      <c r="E14" s="39">
        <v>138125</v>
      </c>
      <c r="F14" s="39">
        <v>138125</v>
      </c>
      <c r="G14" s="39">
        <v>0</v>
      </c>
      <c r="H14" s="39">
        <v>138125.91</v>
      </c>
      <c r="I14" s="39">
        <v>0</v>
      </c>
      <c r="J14" s="39">
        <v>0</v>
      </c>
      <c r="K14" s="40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41">
        <v>2020</v>
      </c>
    </row>
    <row r="15" spans="1:28" ht="35.25" customHeight="1">
      <c r="A15" s="11">
        <v>1</v>
      </c>
      <c r="B15" s="2">
        <f>SUBTOTAL(103,$A$9:A15)</f>
        <v>6</v>
      </c>
      <c r="C15" s="8" t="s">
        <v>529</v>
      </c>
      <c r="D15" s="36">
        <f t="shared" si="3"/>
        <v>139199.96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39">
        <v>0</v>
      </c>
      <c r="M15" s="39">
        <v>0</v>
      </c>
      <c r="N15" s="39">
        <v>59199.96</v>
      </c>
      <c r="O15" s="39">
        <v>80000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41">
        <v>2020</v>
      </c>
    </row>
    <row r="16" spans="1:28" ht="35.25" customHeight="1">
      <c r="A16" s="11">
        <v>1</v>
      </c>
      <c r="B16" s="2">
        <f>SUBTOTAL(103,$A$9:A16)</f>
        <v>7</v>
      </c>
      <c r="C16" s="8" t="s">
        <v>555</v>
      </c>
      <c r="D16" s="36">
        <f t="shared" si="3"/>
        <v>238788.19999999998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  <c r="L16" s="39">
        <v>0</v>
      </c>
      <c r="M16" s="39">
        <v>0</v>
      </c>
      <c r="N16" s="39">
        <v>150788.8</v>
      </c>
      <c r="O16" s="39">
        <v>87999.4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41">
        <v>2020</v>
      </c>
    </row>
    <row r="17" spans="1:28" ht="35.25" customHeight="1">
      <c r="A17" s="11">
        <v>1</v>
      </c>
      <c r="B17" s="2">
        <f>SUBTOTAL(103,$A$9:A17)</f>
        <v>8</v>
      </c>
      <c r="C17" s="8" t="s">
        <v>125</v>
      </c>
      <c r="D17" s="36">
        <f t="shared" si="3"/>
        <v>860000</v>
      </c>
      <c r="E17" s="39">
        <v>0</v>
      </c>
      <c r="F17" s="39">
        <v>0</v>
      </c>
      <c r="G17" s="39">
        <v>0</v>
      </c>
      <c r="H17" s="39">
        <v>0</v>
      </c>
      <c r="I17" s="39">
        <v>860000</v>
      </c>
      <c r="J17" s="39">
        <v>0</v>
      </c>
      <c r="K17" s="40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41">
        <v>2020</v>
      </c>
    </row>
    <row r="18" spans="1:28" ht="35.25" customHeight="1">
      <c r="A18" s="11">
        <v>1</v>
      </c>
      <c r="B18" s="2">
        <f>SUBTOTAL(103,$A$9:A18)</f>
        <v>9</v>
      </c>
      <c r="C18" s="8" t="s">
        <v>714</v>
      </c>
      <c r="D18" s="36">
        <f t="shared" si="3"/>
        <v>120500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  <c r="L18" s="39">
        <v>0</v>
      </c>
      <c r="M18" s="39">
        <f>31500+89000</f>
        <v>120500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41">
        <v>2020</v>
      </c>
    </row>
    <row r="19" spans="1:28" ht="35.25" customHeight="1">
      <c r="A19" s="11">
        <v>1</v>
      </c>
      <c r="B19" s="2">
        <f>SUBTOTAL(103,$A$9:A19)</f>
        <v>10</v>
      </c>
      <c r="C19" s="8" t="s">
        <v>484</v>
      </c>
      <c r="D19" s="36">
        <f t="shared" si="3"/>
        <v>102980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39">
        <v>0</v>
      </c>
      <c r="M19" s="39">
        <v>0</v>
      </c>
      <c r="N19" s="39">
        <v>0</v>
      </c>
      <c r="O19" s="39">
        <v>102980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41">
        <v>2020</v>
      </c>
    </row>
    <row r="20" spans="1:28" ht="35.25" customHeight="1">
      <c r="A20" s="11">
        <v>1</v>
      </c>
      <c r="B20" s="2">
        <f>SUBTOTAL(103,$A$9:A20)</f>
        <v>11</v>
      </c>
      <c r="C20" s="8" t="s">
        <v>457</v>
      </c>
      <c r="D20" s="36">
        <f t="shared" si="3"/>
        <v>548443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  <c r="L20" s="39">
        <v>0</v>
      </c>
      <c r="M20" s="39">
        <v>0</v>
      </c>
      <c r="N20" s="39">
        <v>0</v>
      </c>
      <c r="O20" s="39">
        <v>548443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41">
        <v>2020</v>
      </c>
    </row>
    <row r="21" spans="1:28" ht="35.25" customHeight="1">
      <c r="A21" s="11">
        <v>1</v>
      </c>
      <c r="B21" s="2">
        <f>SUBTOTAL(103,$A$9:A21)</f>
        <v>12</v>
      </c>
      <c r="C21" s="8" t="s">
        <v>738</v>
      </c>
      <c r="D21" s="36">
        <f t="shared" si="3"/>
        <v>302478.55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9">
        <v>0</v>
      </c>
      <c r="M21" s="39">
        <v>0</v>
      </c>
      <c r="N21" s="39">
        <v>106078.31</v>
      </c>
      <c r="O21" s="39">
        <f>81255.24+34543.5</f>
        <v>115798.74</v>
      </c>
      <c r="P21" s="39">
        <v>80601.5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41">
        <v>2020</v>
      </c>
    </row>
    <row r="22" spans="1:28" ht="35.25" customHeight="1">
      <c r="A22" s="11">
        <v>1</v>
      </c>
      <c r="B22" s="2">
        <f>SUBTOTAL(103,$A$9:A22)</f>
        <v>13</v>
      </c>
      <c r="C22" s="8" t="s">
        <v>619</v>
      </c>
      <c r="D22" s="36">
        <f t="shared" si="3"/>
        <v>373056.34</v>
      </c>
      <c r="E22" s="39">
        <v>0</v>
      </c>
      <c r="F22" s="39">
        <v>0</v>
      </c>
      <c r="G22" s="39">
        <f>75345.7+175806.64</f>
        <v>251152.34000000003</v>
      </c>
      <c r="H22" s="39">
        <v>0</v>
      </c>
      <c r="I22" s="39">
        <v>0</v>
      </c>
      <c r="J22" s="39">
        <v>0</v>
      </c>
      <c r="K22" s="40">
        <v>1</v>
      </c>
      <c r="L22" s="39">
        <v>50907</v>
      </c>
      <c r="M22" s="39">
        <v>0</v>
      </c>
      <c r="N22" s="39">
        <v>70997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41">
        <v>2020</v>
      </c>
    </row>
    <row r="23" spans="1:28" ht="35.25" customHeight="1">
      <c r="A23" s="11">
        <v>1</v>
      </c>
      <c r="B23" s="2">
        <f>SUBTOTAL(103,$A$9:A23)</f>
        <v>14</v>
      </c>
      <c r="C23" s="8" t="s">
        <v>357</v>
      </c>
      <c r="D23" s="36">
        <f t="shared" si="3"/>
        <v>191000</v>
      </c>
      <c r="E23" s="39">
        <v>0</v>
      </c>
      <c r="F23" s="39">
        <v>0</v>
      </c>
      <c r="G23" s="39">
        <v>191000</v>
      </c>
      <c r="H23" s="39">
        <v>0</v>
      </c>
      <c r="I23" s="39">
        <v>0</v>
      </c>
      <c r="J23" s="39">
        <v>0</v>
      </c>
      <c r="K23" s="40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41">
        <v>2020</v>
      </c>
    </row>
    <row r="24" spans="1:28" ht="35.25" customHeight="1">
      <c r="A24" s="11">
        <v>1</v>
      </c>
      <c r="B24" s="2">
        <f>SUBTOTAL(103,$A$9:A24)</f>
        <v>15</v>
      </c>
      <c r="C24" s="8" t="s">
        <v>757</v>
      </c>
      <c r="D24" s="36">
        <f t="shared" si="3"/>
        <v>405405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0">
        <v>0</v>
      </c>
      <c r="L24" s="39">
        <v>0</v>
      </c>
      <c r="M24" s="39">
        <v>405405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1">
        <v>2020</v>
      </c>
    </row>
    <row r="25" spans="1:28" ht="35.25" customHeight="1">
      <c r="A25" s="11">
        <v>1</v>
      </c>
      <c r="B25" s="2">
        <f>SUBTOTAL(103,$A$9:A25)</f>
        <v>16</v>
      </c>
      <c r="C25" s="8" t="s">
        <v>458</v>
      </c>
      <c r="D25" s="36">
        <f t="shared" si="3"/>
        <v>291196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0">
        <v>0</v>
      </c>
      <c r="L25" s="39">
        <v>0</v>
      </c>
      <c r="M25" s="39">
        <v>0</v>
      </c>
      <c r="N25" s="39">
        <v>0</v>
      </c>
      <c r="O25" s="39">
        <v>291196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41">
        <v>2020</v>
      </c>
    </row>
    <row r="26" spans="1:28" ht="35.25" customHeight="1">
      <c r="A26" s="11">
        <v>1</v>
      </c>
      <c r="B26" s="2">
        <f>SUBTOTAL(103,$A$9:A26)</f>
        <v>17</v>
      </c>
      <c r="C26" s="8" t="s">
        <v>613</v>
      </c>
      <c r="D26" s="36">
        <f t="shared" si="3"/>
        <v>1208460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0">
        <v>0</v>
      </c>
      <c r="L26" s="39">
        <v>0</v>
      </c>
      <c r="M26" s="39">
        <v>0</v>
      </c>
      <c r="N26" s="39">
        <v>0</v>
      </c>
      <c r="O26" s="39">
        <v>1208460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41">
        <v>2020</v>
      </c>
    </row>
    <row r="27" spans="1:28" ht="35.25" customHeight="1">
      <c r="A27" s="11">
        <v>1</v>
      </c>
      <c r="B27" s="2">
        <f>SUBTOTAL(103,$A$9:A27)</f>
        <v>18</v>
      </c>
      <c r="C27" s="8" t="s">
        <v>461</v>
      </c>
      <c r="D27" s="36">
        <f t="shared" si="3"/>
        <v>120351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0">
        <v>1</v>
      </c>
      <c r="L27" s="39">
        <f>36105.3+84245.7</f>
        <v>120351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41">
        <v>2020</v>
      </c>
    </row>
    <row r="28" spans="1:28" ht="35.25" customHeight="1">
      <c r="A28" s="11">
        <v>1</v>
      </c>
      <c r="B28" s="2">
        <f>SUBTOTAL(103,$A$9:A28)</f>
        <v>19</v>
      </c>
      <c r="C28" s="8" t="s">
        <v>391</v>
      </c>
      <c r="D28" s="36">
        <f t="shared" si="3"/>
        <v>224568</v>
      </c>
      <c r="E28" s="39">
        <v>0</v>
      </c>
      <c r="F28" s="39">
        <v>0</v>
      </c>
      <c r="G28" s="39">
        <v>224568</v>
      </c>
      <c r="H28" s="39">
        <v>0</v>
      </c>
      <c r="I28" s="39">
        <v>0</v>
      </c>
      <c r="J28" s="39">
        <v>0</v>
      </c>
      <c r="K28" s="40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41">
        <v>2020</v>
      </c>
    </row>
    <row r="29" spans="1:28" ht="35.25" customHeight="1">
      <c r="A29" s="11">
        <v>1</v>
      </c>
      <c r="B29" s="2">
        <f>SUBTOTAL(103,$A$9:A29)</f>
        <v>20</v>
      </c>
      <c r="C29" s="8" t="s">
        <v>687</v>
      </c>
      <c r="D29" s="36">
        <f t="shared" si="3"/>
        <v>114203.1</v>
      </c>
      <c r="E29" s="39">
        <v>20000</v>
      </c>
      <c r="F29" s="39">
        <v>38650</v>
      </c>
      <c r="G29" s="39">
        <v>0</v>
      </c>
      <c r="H29" s="39">
        <v>0</v>
      </c>
      <c r="I29" s="39">
        <v>0</v>
      </c>
      <c r="J29" s="39">
        <v>0</v>
      </c>
      <c r="K29" s="40">
        <v>1</v>
      </c>
      <c r="L29" s="39">
        <v>55553.1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41">
        <v>2020</v>
      </c>
    </row>
    <row r="30" spans="1:28" ht="35.25" customHeight="1">
      <c r="A30" s="11">
        <v>1</v>
      </c>
      <c r="B30" s="2">
        <f>SUBTOTAL(103,$A$9:A30)</f>
        <v>21</v>
      </c>
      <c r="C30" s="8" t="s">
        <v>490</v>
      </c>
      <c r="D30" s="36">
        <f t="shared" si="3"/>
        <v>869766.7</v>
      </c>
      <c r="E30" s="39">
        <v>0</v>
      </c>
      <c r="F30" s="39">
        <v>677767</v>
      </c>
      <c r="G30" s="39">
        <v>0</v>
      </c>
      <c r="H30" s="39">
        <v>0</v>
      </c>
      <c r="I30" s="39">
        <v>0</v>
      </c>
      <c r="J30" s="39">
        <v>0</v>
      </c>
      <c r="K30" s="40">
        <v>0</v>
      </c>
      <c r="L30" s="39">
        <v>0</v>
      </c>
      <c r="M30" s="39">
        <v>0</v>
      </c>
      <c r="N30" s="39">
        <v>0</v>
      </c>
      <c r="O30" s="39">
        <v>0</v>
      </c>
      <c r="P30" s="39">
        <v>191999.7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41">
        <v>2020</v>
      </c>
    </row>
    <row r="31" spans="1:28" ht="35.25" customHeight="1">
      <c r="A31" s="11">
        <v>1</v>
      </c>
      <c r="B31" s="2">
        <f>SUBTOTAL(103,$A$9:A31)</f>
        <v>22</v>
      </c>
      <c r="C31" s="8" t="s">
        <v>124</v>
      </c>
      <c r="D31" s="36">
        <f t="shared" si="3"/>
        <v>255222.3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40">
        <v>1</v>
      </c>
      <c r="L31" s="39">
        <f>11188+43083</f>
        <v>54271</v>
      </c>
      <c r="M31" s="39">
        <v>0</v>
      </c>
      <c r="N31" s="39">
        <v>0</v>
      </c>
      <c r="O31" s="39">
        <v>65890.55</v>
      </c>
      <c r="P31" s="39">
        <v>135060.75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41">
        <v>2020</v>
      </c>
    </row>
    <row r="32" spans="1:28" ht="35.25" customHeight="1">
      <c r="A32" s="11">
        <v>1</v>
      </c>
      <c r="B32" s="2">
        <f>SUBTOTAL(103,$A$9:A32)</f>
        <v>23</v>
      </c>
      <c r="C32" s="8" t="s">
        <v>436</v>
      </c>
      <c r="D32" s="36">
        <f t="shared" si="3"/>
        <v>370000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40">
        <v>1</v>
      </c>
      <c r="L32" s="39">
        <v>370000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41">
        <v>2020</v>
      </c>
    </row>
    <row r="33" spans="1:28" ht="35.25" customHeight="1">
      <c r="A33" s="11">
        <v>1</v>
      </c>
      <c r="B33" s="2">
        <f>SUBTOTAL(103,$A$9:A33)</f>
        <v>24</v>
      </c>
      <c r="C33" s="8" t="s">
        <v>664</v>
      </c>
      <c r="D33" s="36">
        <f t="shared" si="3"/>
        <v>400000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40">
        <v>0</v>
      </c>
      <c r="L33" s="39">
        <v>0</v>
      </c>
      <c r="M33" s="39">
        <v>400000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41">
        <v>2020</v>
      </c>
    </row>
    <row r="34" spans="1:28" ht="35.25" customHeight="1">
      <c r="A34" s="11">
        <v>1</v>
      </c>
      <c r="B34" s="2">
        <f>SUBTOTAL(103,$A$9:A34)</f>
        <v>25</v>
      </c>
      <c r="C34" s="8" t="s">
        <v>128</v>
      </c>
      <c r="D34" s="36">
        <f t="shared" si="3"/>
        <v>1190676.6</v>
      </c>
      <c r="E34" s="39">
        <v>0</v>
      </c>
      <c r="F34" s="39">
        <v>0</v>
      </c>
      <c r="G34" s="39">
        <f>226595.6+581473</f>
        <v>808068.6</v>
      </c>
      <c r="H34" s="39">
        <v>0</v>
      </c>
      <c r="I34" s="39">
        <v>0</v>
      </c>
      <c r="J34" s="39">
        <v>0</v>
      </c>
      <c r="K34" s="40">
        <v>0</v>
      </c>
      <c r="L34" s="39">
        <v>0</v>
      </c>
      <c r="M34" s="39">
        <v>0</v>
      </c>
      <c r="N34" s="39">
        <v>0</v>
      </c>
      <c r="O34" s="39">
        <f>114782.4+267825.6</f>
        <v>382608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41">
        <v>2020</v>
      </c>
    </row>
    <row r="35" spans="1:28" ht="35.25" customHeight="1">
      <c r="A35" s="11">
        <v>1</v>
      </c>
      <c r="B35" s="2">
        <f>SUBTOTAL(103,$A$9:A35)</f>
        <v>26</v>
      </c>
      <c r="C35" s="8" t="s">
        <v>127</v>
      </c>
      <c r="D35" s="36">
        <f t="shared" si="3"/>
        <v>2451180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40">
        <v>1</v>
      </c>
      <c r="L35" s="39">
        <v>2451180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41">
        <v>2020</v>
      </c>
    </row>
    <row r="36" spans="1:28" ht="35.25" customHeight="1">
      <c r="A36" s="11">
        <v>1</v>
      </c>
      <c r="B36" s="2">
        <f>SUBTOTAL(103,$A$9:A36)</f>
        <v>27</v>
      </c>
      <c r="C36" s="8" t="s">
        <v>702</v>
      </c>
      <c r="D36" s="36">
        <f t="shared" si="3"/>
        <v>144000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40">
        <v>3</v>
      </c>
      <c r="L36" s="39">
        <f>43200+100800</f>
        <v>144000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41">
        <v>2020</v>
      </c>
    </row>
    <row r="37" spans="1:28" ht="35.25" customHeight="1">
      <c r="A37" s="11">
        <v>1</v>
      </c>
      <c r="B37" s="2">
        <f>SUBTOTAL(103,$A$9:A37)</f>
        <v>28</v>
      </c>
      <c r="C37" s="8" t="s">
        <v>690</v>
      </c>
      <c r="D37" s="36">
        <f t="shared" si="3"/>
        <v>1628649.1</v>
      </c>
      <c r="E37" s="39">
        <v>0</v>
      </c>
      <c r="F37" s="39">
        <v>0</v>
      </c>
      <c r="G37" s="39">
        <v>394253</v>
      </c>
      <c r="H37" s="39">
        <v>0</v>
      </c>
      <c r="I37" s="39">
        <v>200096.1</v>
      </c>
      <c r="J37" s="39">
        <v>0</v>
      </c>
      <c r="K37" s="40">
        <v>1</v>
      </c>
      <c r="L37" s="39">
        <v>180000</v>
      </c>
      <c r="M37" s="39">
        <v>854300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41">
        <v>2020</v>
      </c>
    </row>
    <row r="38" spans="1:28" ht="35.25" customHeight="1">
      <c r="A38" s="11">
        <v>1</v>
      </c>
      <c r="B38" s="2">
        <f>SUBTOTAL(103,$A$9:A38)</f>
        <v>29</v>
      </c>
      <c r="C38" s="8" t="s">
        <v>492</v>
      </c>
      <c r="D38" s="36">
        <f t="shared" si="3"/>
        <v>1151223.6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40">
        <v>1</v>
      </c>
      <c r="L38" s="39">
        <v>357151.2</v>
      </c>
      <c r="M38" s="39">
        <v>0</v>
      </c>
      <c r="N38" s="39">
        <v>240306</v>
      </c>
      <c r="O38" s="39">
        <v>553766.4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41">
        <v>2020</v>
      </c>
    </row>
    <row r="39" spans="1:28" ht="35.25" customHeight="1">
      <c r="A39" s="11">
        <v>1</v>
      </c>
      <c r="B39" s="2">
        <f>SUBTOTAL(103,$A$9:A39)</f>
        <v>30</v>
      </c>
      <c r="C39" s="8" t="s">
        <v>951</v>
      </c>
      <c r="D39" s="36">
        <f t="shared" si="3"/>
        <v>5100000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40">
        <v>3</v>
      </c>
      <c r="L39" s="39">
        <v>5100000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41">
        <v>2020</v>
      </c>
    </row>
    <row r="40" spans="1:28" ht="35.25" customHeight="1">
      <c r="A40" s="11">
        <v>1</v>
      </c>
      <c r="B40" s="2">
        <f>SUBTOTAL(103,$A$9:A40)</f>
        <v>31</v>
      </c>
      <c r="C40" s="8" t="s">
        <v>523</v>
      </c>
      <c r="D40" s="36">
        <f t="shared" si="3"/>
        <v>333729</v>
      </c>
      <c r="E40" s="39">
        <v>0</v>
      </c>
      <c r="F40" s="39">
        <v>0</v>
      </c>
      <c r="G40" s="39">
        <v>333729</v>
      </c>
      <c r="H40" s="39">
        <v>0</v>
      </c>
      <c r="I40" s="39">
        <v>0</v>
      </c>
      <c r="J40" s="39">
        <v>0</v>
      </c>
      <c r="K40" s="40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41">
        <v>2020</v>
      </c>
    </row>
    <row r="41" spans="1:28" ht="35.25" customHeight="1">
      <c r="A41" s="11">
        <v>1</v>
      </c>
      <c r="B41" s="2">
        <f>SUBTOTAL(103,$A$9:A41)</f>
        <v>32</v>
      </c>
      <c r="C41" s="8" t="s">
        <v>691</v>
      </c>
      <c r="D41" s="36">
        <f t="shared" si="3"/>
        <v>1881894</v>
      </c>
      <c r="E41" s="39">
        <v>195422.5</v>
      </c>
      <c r="F41" s="39">
        <v>111467.7</v>
      </c>
      <c r="G41" s="39">
        <v>322000</v>
      </c>
      <c r="H41" s="39">
        <v>213000</v>
      </c>
      <c r="I41" s="39">
        <v>330000</v>
      </c>
      <c r="J41" s="39">
        <v>0</v>
      </c>
      <c r="K41" s="40">
        <v>0</v>
      </c>
      <c r="L41" s="39">
        <v>0</v>
      </c>
      <c r="M41" s="39">
        <v>0</v>
      </c>
      <c r="N41" s="39">
        <v>0</v>
      </c>
      <c r="O41" s="39">
        <v>710003.8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41">
        <v>2020</v>
      </c>
    </row>
    <row r="42" spans="1:28" ht="35.25" customHeight="1">
      <c r="A42" s="11">
        <v>1</v>
      </c>
      <c r="B42" s="2">
        <f>SUBTOTAL(103,$A$9:A42)</f>
        <v>33</v>
      </c>
      <c r="C42" s="8" t="s">
        <v>55</v>
      </c>
      <c r="D42" s="36">
        <f t="shared" si="3"/>
        <v>162333.46</v>
      </c>
      <c r="E42" s="39">
        <f>119000+7516.64</f>
        <v>126516.64</v>
      </c>
      <c r="F42" s="39">
        <v>0</v>
      </c>
      <c r="G42" s="39">
        <v>0</v>
      </c>
      <c r="H42" s="39">
        <v>21109.82</v>
      </c>
      <c r="I42" s="39">
        <v>0</v>
      </c>
      <c r="J42" s="39">
        <v>0</v>
      </c>
      <c r="K42" s="40">
        <v>1</v>
      </c>
      <c r="L42" s="39">
        <v>14707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41">
        <v>2020</v>
      </c>
    </row>
    <row r="43" spans="1:28" ht="35.25" customHeight="1">
      <c r="A43" s="11">
        <v>1</v>
      </c>
      <c r="B43" s="2">
        <f>SUBTOTAL(103,$A$9:A43)</f>
        <v>34</v>
      </c>
      <c r="C43" s="8" t="s">
        <v>775</v>
      </c>
      <c r="D43" s="36">
        <f t="shared" si="3"/>
        <v>375942</v>
      </c>
      <c r="E43" s="39">
        <v>0</v>
      </c>
      <c r="F43" s="39">
        <v>0</v>
      </c>
      <c r="G43" s="39">
        <v>375942</v>
      </c>
      <c r="H43" s="39">
        <v>0</v>
      </c>
      <c r="I43" s="39">
        <v>0</v>
      </c>
      <c r="J43" s="39">
        <v>0</v>
      </c>
      <c r="K43" s="40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41">
        <v>2020</v>
      </c>
    </row>
    <row r="44" spans="1:28" ht="35.25" customHeight="1">
      <c r="A44" s="11">
        <v>1</v>
      </c>
      <c r="B44" s="2">
        <f>SUBTOTAL(103,$A$9:A44)</f>
        <v>35</v>
      </c>
      <c r="C44" s="8" t="s">
        <v>524</v>
      </c>
      <c r="D44" s="36">
        <f t="shared" si="3"/>
        <v>116700.38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40">
        <v>0</v>
      </c>
      <c r="L44" s="39">
        <v>0</v>
      </c>
      <c r="M44" s="39">
        <v>0</v>
      </c>
      <c r="N44" s="39">
        <v>0</v>
      </c>
      <c r="O44" s="39">
        <v>116700.38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41">
        <v>2020</v>
      </c>
    </row>
    <row r="45" spans="1:28" ht="35.25" customHeight="1">
      <c r="A45" s="11">
        <v>1</v>
      </c>
      <c r="B45" s="2">
        <f>SUBTOTAL(103,$A$9:A45)</f>
        <v>36</v>
      </c>
      <c r="C45" s="8" t="s">
        <v>560</v>
      </c>
      <c r="D45" s="36">
        <f t="shared" si="3"/>
        <v>821518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40">
        <v>0</v>
      </c>
      <c r="L45" s="39">
        <v>0</v>
      </c>
      <c r="M45" s="39">
        <v>821518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41">
        <v>2020</v>
      </c>
    </row>
    <row r="46" spans="1:28" ht="35.25" customHeight="1">
      <c r="A46" s="11">
        <v>1</v>
      </c>
      <c r="B46" s="2">
        <f>SUBTOTAL(103,$A$9:A46)</f>
        <v>37</v>
      </c>
      <c r="C46" s="8" t="s">
        <v>352</v>
      </c>
      <c r="D46" s="36">
        <f t="shared" si="3"/>
        <v>177700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40">
        <v>1</v>
      </c>
      <c r="L46" s="39">
        <v>177700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41">
        <v>2020</v>
      </c>
    </row>
    <row r="47" spans="1:28" ht="35.25" customHeight="1">
      <c r="A47" s="11">
        <v>1</v>
      </c>
      <c r="B47" s="2">
        <f>SUBTOTAL(103,$A$9:A47)</f>
        <v>38</v>
      </c>
      <c r="C47" s="8" t="s">
        <v>593</v>
      </c>
      <c r="D47" s="36">
        <f t="shared" si="3"/>
        <v>3600000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2</v>
      </c>
      <c r="L47" s="39">
        <v>3600000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41">
        <v>2020</v>
      </c>
    </row>
    <row r="48" spans="1:28" ht="35.25" customHeight="1">
      <c r="A48" s="11">
        <v>1</v>
      </c>
      <c r="B48" s="2">
        <f>SUBTOTAL(103,$A$9:A48)</f>
        <v>39</v>
      </c>
      <c r="C48" s="8" t="s">
        <v>584</v>
      </c>
      <c r="D48" s="36">
        <f t="shared" si="3"/>
        <v>132450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40">
        <v>0</v>
      </c>
      <c r="L48" s="39">
        <v>0</v>
      </c>
      <c r="M48" s="39">
        <v>132450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41">
        <v>2020</v>
      </c>
    </row>
    <row r="49" spans="1:28" ht="35.25" customHeight="1">
      <c r="A49" s="11">
        <v>1</v>
      </c>
      <c r="B49" s="2">
        <f>SUBTOTAL(103,$A$9:A49)</f>
        <v>40</v>
      </c>
      <c r="C49" s="8" t="s">
        <v>1100</v>
      </c>
      <c r="D49" s="36">
        <f t="shared" si="3"/>
        <v>469667</v>
      </c>
      <c r="E49" s="39">
        <v>0</v>
      </c>
      <c r="F49" s="39">
        <v>469667</v>
      </c>
      <c r="G49" s="39">
        <v>0</v>
      </c>
      <c r="H49" s="39">
        <v>0</v>
      </c>
      <c r="I49" s="39">
        <v>0</v>
      </c>
      <c r="J49" s="39">
        <v>0</v>
      </c>
      <c r="K49" s="40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41">
        <v>2020</v>
      </c>
    </row>
    <row r="50" spans="1:28" ht="35.25" customHeight="1">
      <c r="A50" s="11">
        <v>1</v>
      </c>
      <c r="B50" s="2">
        <f>SUBTOTAL(103,$A$9:A50)</f>
        <v>41</v>
      </c>
      <c r="C50" s="8" t="s">
        <v>719</v>
      </c>
      <c r="D50" s="36">
        <f t="shared" si="3"/>
        <v>1039214</v>
      </c>
      <c r="E50" s="39">
        <v>0</v>
      </c>
      <c r="F50" s="39">
        <v>0</v>
      </c>
      <c r="G50" s="39">
        <f>20464.2+47749.8</f>
        <v>68214</v>
      </c>
      <c r="H50" s="39">
        <v>0</v>
      </c>
      <c r="I50" s="39">
        <v>0</v>
      </c>
      <c r="J50" s="39">
        <v>0</v>
      </c>
      <c r="K50" s="40">
        <v>0</v>
      </c>
      <c r="L50" s="39">
        <v>0</v>
      </c>
      <c r="M50" s="39">
        <f>172650+402850</f>
        <v>575500</v>
      </c>
      <c r="N50" s="39">
        <f>118650+276850</f>
        <v>395500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41">
        <v>2020</v>
      </c>
    </row>
    <row r="51" spans="1:28" ht="35.25" customHeight="1">
      <c r="A51" s="11">
        <v>1</v>
      </c>
      <c r="B51" s="2">
        <f>SUBTOTAL(103,$A$9:A51)</f>
        <v>42</v>
      </c>
      <c r="C51" s="8" t="s">
        <v>704</v>
      </c>
      <c r="D51" s="36">
        <f t="shared" si="3"/>
        <v>580372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>
        <v>1</v>
      </c>
      <c r="L51" s="39">
        <v>174530</v>
      </c>
      <c r="M51" s="39">
        <v>0</v>
      </c>
      <c r="N51" s="39">
        <v>0</v>
      </c>
      <c r="O51" s="39">
        <v>405842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41">
        <v>2020</v>
      </c>
    </row>
    <row r="52" spans="1:28" ht="35.25" customHeight="1">
      <c r="A52" s="11">
        <v>1</v>
      </c>
      <c r="B52" s="2">
        <f>SUBTOTAL(103,$A$9:A52)</f>
        <v>43</v>
      </c>
      <c r="C52" s="8" t="s">
        <v>134</v>
      </c>
      <c r="D52" s="36">
        <f t="shared" si="3"/>
        <v>1750000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>
        <v>1</v>
      </c>
      <c r="L52" s="39">
        <v>1750000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41">
        <v>2020</v>
      </c>
    </row>
    <row r="53" spans="1:28" ht="35.25" customHeight="1">
      <c r="A53" s="11">
        <v>1</v>
      </c>
      <c r="B53" s="2">
        <f>SUBTOTAL(103,$A$9:A53)</f>
        <v>44</v>
      </c>
      <c r="C53" s="8" t="s">
        <v>917</v>
      </c>
      <c r="D53" s="36">
        <f t="shared" si="3"/>
        <v>550000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40">
        <v>0</v>
      </c>
      <c r="L53" s="39">
        <v>0</v>
      </c>
      <c r="M53" s="39">
        <v>0</v>
      </c>
      <c r="N53" s="39">
        <v>0</v>
      </c>
      <c r="O53" s="39">
        <v>550000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41">
        <v>2020</v>
      </c>
    </row>
    <row r="54" spans="1:28" ht="35.25" customHeight="1">
      <c r="A54" s="11">
        <v>1</v>
      </c>
      <c r="B54" s="2">
        <f>SUBTOTAL(103,$A$9:A54)</f>
        <v>45</v>
      </c>
      <c r="C54" s="8" t="s">
        <v>943</v>
      </c>
      <c r="D54" s="36">
        <f t="shared" si="3"/>
        <v>767597.9</v>
      </c>
      <c r="E54" s="39">
        <v>261568.6</v>
      </c>
      <c r="F54" s="39">
        <v>353140.57</v>
      </c>
      <c r="G54" s="39">
        <v>0</v>
      </c>
      <c r="H54" s="39">
        <v>152888.73</v>
      </c>
      <c r="I54" s="39">
        <v>0</v>
      </c>
      <c r="J54" s="39">
        <v>0</v>
      </c>
      <c r="K54" s="40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41">
        <v>2020</v>
      </c>
    </row>
    <row r="55" spans="1:28" ht="35.25" customHeight="1">
      <c r="A55" s="11">
        <v>1</v>
      </c>
      <c r="B55" s="2">
        <f>SUBTOTAL(103,$A$9:A55)</f>
        <v>46</v>
      </c>
      <c r="C55" s="8" t="s">
        <v>71</v>
      </c>
      <c r="D55" s="36">
        <f t="shared" si="3"/>
        <v>1459045.55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40">
        <v>0</v>
      </c>
      <c r="L55" s="39">
        <v>0</v>
      </c>
      <c r="M55" s="39">
        <v>1459045.55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41">
        <v>2020</v>
      </c>
    </row>
    <row r="56" spans="1:28" ht="35.25" customHeight="1">
      <c r="A56" s="11">
        <v>1</v>
      </c>
      <c r="B56" s="2">
        <f>SUBTOTAL(103,$A$9:A56)</f>
        <v>47</v>
      </c>
      <c r="C56" s="8" t="s">
        <v>306</v>
      </c>
      <c r="D56" s="36">
        <f t="shared" si="3"/>
        <v>293676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40">
        <v>1</v>
      </c>
      <c r="L56" s="39">
        <v>293676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41">
        <v>2020</v>
      </c>
    </row>
    <row r="57" spans="1:28" ht="35.25" customHeight="1">
      <c r="A57" s="11">
        <v>1</v>
      </c>
      <c r="B57" s="2">
        <f>SUBTOTAL(103,$A$9:A57)</f>
        <v>48</v>
      </c>
      <c r="C57" s="8" t="s">
        <v>749</v>
      </c>
      <c r="D57" s="36">
        <f t="shared" si="3"/>
        <v>141800</v>
      </c>
      <c r="E57" s="39">
        <v>141800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40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41">
        <v>2020</v>
      </c>
    </row>
    <row r="58" spans="1:28" ht="35.25" customHeight="1">
      <c r="A58" s="11">
        <v>1</v>
      </c>
      <c r="B58" s="2">
        <f>SUBTOTAL(103,$A$9:A58)</f>
        <v>49</v>
      </c>
      <c r="C58" s="8" t="s">
        <v>279</v>
      </c>
      <c r="D58" s="36">
        <f t="shared" si="3"/>
        <v>2123411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40">
        <v>0</v>
      </c>
      <c r="L58" s="39">
        <v>0</v>
      </c>
      <c r="M58" s="39">
        <v>2123411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41">
        <v>2020</v>
      </c>
    </row>
    <row r="59" spans="1:28" ht="35.25" customHeight="1">
      <c r="A59" s="11">
        <v>1</v>
      </c>
      <c r="B59" s="2">
        <f>SUBTOTAL(103,$A$9:A59)</f>
        <v>50</v>
      </c>
      <c r="C59" s="8" t="s">
        <v>921</v>
      </c>
      <c r="D59" s="36">
        <f t="shared" si="3"/>
        <v>363447</v>
      </c>
      <c r="E59" s="39">
        <v>0</v>
      </c>
      <c r="F59" s="39">
        <v>0</v>
      </c>
      <c r="G59" s="39">
        <v>133000</v>
      </c>
      <c r="H59" s="39">
        <v>0</v>
      </c>
      <c r="I59" s="39">
        <v>0</v>
      </c>
      <c r="J59" s="39">
        <v>0</v>
      </c>
      <c r="K59" s="40">
        <v>0</v>
      </c>
      <c r="L59" s="39">
        <v>0</v>
      </c>
      <c r="M59" s="39">
        <v>0</v>
      </c>
      <c r="N59" s="39">
        <v>0</v>
      </c>
      <c r="O59" s="39">
        <v>230447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41">
        <v>2020</v>
      </c>
    </row>
    <row r="60" spans="1:28" ht="35.25" customHeight="1">
      <c r="A60" s="11">
        <v>1</v>
      </c>
      <c r="B60" s="2">
        <f>SUBTOTAL(103,$A$9:A60)</f>
        <v>51</v>
      </c>
      <c r="C60" s="8" t="s">
        <v>135</v>
      </c>
      <c r="D60" s="36">
        <f t="shared" si="3"/>
        <v>532382.58</v>
      </c>
      <c r="E60" s="39">
        <v>0</v>
      </c>
      <c r="F60" s="39">
        <v>0</v>
      </c>
      <c r="G60" s="39">
        <v>0</v>
      </c>
      <c r="H60" s="39">
        <v>0</v>
      </c>
      <c r="I60" s="39">
        <v>532382.58</v>
      </c>
      <c r="J60" s="39">
        <v>0</v>
      </c>
      <c r="K60" s="40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41">
        <v>2020</v>
      </c>
    </row>
    <row r="61" spans="1:28" ht="35.25" customHeight="1">
      <c r="A61" s="11">
        <v>1</v>
      </c>
      <c r="B61" s="2">
        <f>SUBTOTAL(103,$A$9:A61)</f>
        <v>52</v>
      </c>
      <c r="C61" s="8" t="s">
        <v>283</v>
      </c>
      <c r="D61" s="36">
        <f t="shared" si="3"/>
        <v>368373.54000000004</v>
      </c>
      <c r="E61" s="39">
        <v>175244.79</v>
      </c>
      <c r="F61" s="39">
        <v>193128.75</v>
      </c>
      <c r="G61" s="39">
        <v>0</v>
      </c>
      <c r="H61" s="39">
        <v>0</v>
      </c>
      <c r="I61" s="39">
        <v>0</v>
      </c>
      <c r="J61" s="39">
        <v>0</v>
      </c>
      <c r="K61" s="40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41">
        <v>2020</v>
      </c>
    </row>
    <row r="62" spans="1:28" ht="35.25" customHeight="1">
      <c r="A62" s="11">
        <v>1</v>
      </c>
      <c r="B62" s="2">
        <f>SUBTOTAL(103,$A$9:A62)</f>
        <v>53</v>
      </c>
      <c r="C62" s="8" t="s">
        <v>937</v>
      </c>
      <c r="D62" s="36">
        <f t="shared" si="3"/>
        <v>1008901</v>
      </c>
      <c r="E62" s="39">
        <v>0</v>
      </c>
      <c r="F62" s="39">
        <v>0</v>
      </c>
      <c r="G62" s="39">
        <v>404448</v>
      </c>
      <c r="H62" s="39">
        <v>0</v>
      </c>
      <c r="I62" s="39">
        <v>0</v>
      </c>
      <c r="J62" s="39">
        <v>0</v>
      </c>
      <c r="K62" s="40">
        <v>0</v>
      </c>
      <c r="L62" s="39">
        <v>0</v>
      </c>
      <c r="M62" s="39">
        <v>0</v>
      </c>
      <c r="N62" s="39">
        <v>554453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50000</v>
      </c>
      <c r="AA62" s="39">
        <v>0</v>
      </c>
      <c r="AB62" s="41">
        <v>2020</v>
      </c>
    </row>
    <row r="63" spans="1:28" ht="35.25" customHeight="1">
      <c r="A63" s="11">
        <v>1</v>
      </c>
      <c r="B63" s="2">
        <f>SUBTOTAL(103,$A$9:A63)</f>
        <v>54</v>
      </c>
      <c r="C63" s="8" t="s">
        <v>932</v>
      </c>
      <c r="D63" s="36">
        <f t="shared" si="3"/>
        <v>1164297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40">
        <v>0</v>
      </c>
      <c r="L63" s="39">
        <v>0</v>
      </c>
      <c r="M63" s="39">
        <v>1164297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41">
        <v>2020</v>
      </c>
    </row>
    <row r="64" spans="1:28" ht="35.25" customHeight="1">
      <c r="A64" s="11">
        <v>1</v>
      </c>
      <c r="B64" s="2">
        <f>SUBTOTAL(103,$A$9:A64)</f>
        <v>55</v>
      </c>
      <c r="C64" s="8" t="s">
        <v>939</v>
      </c>
      <c r="D64" s="36">
        <f t="shared" si="3"/>
        <v>2377591.96</v>
      </c>
      <c r="E64" s="39">
        <v>877591.96</v>
      </c>
      <c r="F64" s="39">
        <v>1500000</v>
      </c>
      <c r="G64" s="39">
        <v>0</v>
      </c>
      <c r="H64" s="39">
        <v>0</v>
      </c>
      <c r="I64" s="39">
        <v>0</v>
      </c>
      <c r="J64" s="39">
        <v>0</v>
      </c>
      <c r="K64" s="40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41">
        <v>2020</v>
      </c>
    </row>
    <row r="65" spans="1:28" ht="35.25" customHeight="1">
      <c r="A65" s="11">
        <v>1</v>
      </c>
      <c r="B65" s="2">
        <f>SUBTOTAL(103,$A$9:A65)</f>
        <v>56</v>
      </c>
      <c r="C65" s="8" t="s">
        <v>891</v>
      </c>
      <c r="D65" s="36">
        <f t="shared" si="3"/>
        <v>659346.14</v>
      </c>
      <c r="E65" s="39">
        <v>0</v>
      </c>
      <c r="F65" s="39">
        <v>659346.14</v>
      </c>
      <c r="G65" s="39">
        <v>0</v>
      </c>
      <c r="H65" s="39">
        <v>0</v>
      </c>
      <c r="I65" s="39">
        <v>0</v>
      </c>
      <c r="J65" s="39">
        <v>0</v>
      </c>
      <c r="K65" s="40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41">
        <v>2020</v>
      </c>
    </row>
    <row r="66" spans="1:28" ht="35.25" customHeight="1">
      <c r="A66" s="11">
        <v>1</v>
      </c>
      <c r="B66" s="2">
        <f>SUBTOTAL(103,$A$9:A66)</f>
        <v>57</v>
      </c>
      <c r="C66" s="8" t="s">
        <v>118</v>
      </c>
      <c r="D66" s="36">
        <f t="shared" si="3"/>
        <v>441089</v>
      </c>
      <c r="E66" s="39">
        <v>0</v>
      </c>
      <c r="F66" s="39">
        <v>441089</v>
      </c>
      <c r="G66" s="39">
        <v>0</v>
      </c>
      <c r="H66" s="39">
        <v>0</v>
      </c>
      <c r="I66" s="39">
        <v>0</v>
      </c>
      <c r="J66" s="39">
        <v>0</v>
      </c>
      <c r="K66" s="40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41">
        <v>2020</v>
      </c>
    </row>
    <row r="67" spans="1:28" ht="35.25" customHeight="1">
      <c r="A67" s="11">
        <v>1</v>
      </c>
      <c r="B67" s="2">
        <f>SUBTOTAL(103,$A$9:A67)</f>
        <v>58</v>
      </c>
      <c r="C67" s="8" t="s">
        <v>893</v>
      </c>
      <c r="D67" s="36">
        <f t="shared" si="3"/>
        <v>5773987.0600000005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40">
        <v>1</v>
      </c>
      <c r="L67" s="39">
        <v>190756</v>
      </c>
      <c r="M67" s="39">
        <v>0</v>
      </c>
      <c r="N67" s="39">
        <v>0</v>
      </c>
      <c r="O67" s="39">
        <v>5583231.0600000005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41">
        <v>2020</v>
      </c>
    </row>
    <row r="68" spans="1:28" ht="35.25" customHeight="1">
      <c r="A68" s="11">
        <v>1</v>
      </c>
      <c r="B68" s="2">
        <f>SUBTOTAL(103,$A$9:A68)</f>
        <v>59</v>
      </c>
      <c r="C68" s="8" t="s">
        <v>918</v>
      </c>
      <c r="D68" s="36">
        <f t="shared" si="3"/>
        <v>141772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40">
        <v>0</v>
      </c>
      <c r="L68" s="39">
        <v>0</v>
      </c>
      <c r="M68" s="39">
        <v>0</v>
      </c>
      <c r="N68" s="39">
        <v>0</v>
      </c>
      <c r="O68" s="39">
        <v>141772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41">
        <v>2020</v>
      </c>
    </row>
    <row r="69" spans="1:28" ht="35.25" customHeight="1">
      <c r="A69" s="11">
        <v>1</v>
      </c>
      <c r="B69" s="2">
        <f>SUBTOTAL(103,$A$9:A69)</f>
        <v>60</v>
      </c>
      <c r="C69" s="8" t="s">
        <v>934</v>
      </c>
      <c r="D69" s="36">
        <f t="shared" si="3"/>
        <v>693476.3600000001</v>
      </c>
      <c r="E69" s="39">
        <v>54114.93</v>
      </c>
      <c r="F69" s="39">
        <v>0</v>
      </c>
      <c r="G69" s="39">
        <v>583956.53</v>
      </c>
      <c r="H69" s="39">
        <v>22561.9</v>
      </c>
      <c r="I69" s="39">
        <v>0</v>
      </c>
      <c r="J69" s="39">
        <v>0</v>
      </c>
      <c r="K69" s="40">
        <v>0</v>
      </c>
      <c r="L69" s="39">
        <v>0</v>
      </c>
      <c r="M69" s="39">
        <v>0</v>
      </c>
      <c r="N69" s="39">
        <v>32843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41">
        <v>2020</v>
      </c>
    </row>
    <row r="70" spans="1:28" ht="35.25" customHeight="1">
      <c r="A70" s="11">
        <v>1</v>
      </c>
      <c r="B70" s="2">
        <f>SUBTOTAL(103,$A$9:A70)</f>
        <v>61</v>
      </c>
      <c r="C70" s="8" t="s">
        <v>885</v>
      </c>
      <c r="D70" s="36">
        <f t="shared" si="3"/>
        <v>69666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0">
        <v>0</v>
      </c>
      <c r="L70" s="39">
        <v>0</v>
      </c>
      <c r="M70" s="39">
        <v>0</v>
      </c>
      <c r="N70" s="39">
        <v>69666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41">
        <v>2020</v>
      </c>
    </row>
    <row r="71" spans="1:28" ht="35.25" customHeight="1">
      <c r="A71" s="11">
        <v>1</v>
      </c>
      <c r="B71" s="2">
        <f>SUBTOTAL(103,$A$9:A71)</f>
        <v>62</v>
      </c>
      <c r="C71" s="8" t="s">
        <v>821</v>
      </c>
      <c r="D71" s="36">
        <f t="shared" si="3"/>
        <v>452575.38</v>
      </c>
      <c r="E71" s="39">
        <v>222826.38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40">
        <v>0</v>
      </c>
      <c r="L71" s="39">
        <v>0</v>
      </c>
      <c r="M71" s="39">
        <v>0</v>
      </c>
      <c r="N71" s="39">
        <v>152567</v>
      </c>
      <c r="O71" s="39">
        <v>77182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41">
        <v>2020</v>
      </c>
    </row>
    <row r="72" spans="1:28" ht="35.25" customHeight="1">
      <c r="A72" s="11">
        <v>1</v>
      </c>
      <c r="B72" s="2">
        <f>SUBTOTAL(103,$A$9:A72)</f>
        <v>63</v>
      </c>
      <c r="C72" s="8" t="s">
        <v>927</v>
      </c>
      <c r="D72" s="36">
        <f t="shared" si="3"/>
        <v>1654683.92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40">
        <v>0</v>
      </c>
      <c r="L72" s="39">
        <v>0</v>
      </c>
      <c r="M72" s="39">
        <v>1624695.92</v>
      </c>
      <c r="N72" s="39">
        <v>29988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41">
        <v>2020</v>
      </c>
    </row>
    <row r="73" spans="1:28" ht="35.25" customHeight="1">
      <c r="A73" s="11">
        <v>1</v>
      </c>
      <c r="B73" s="2">
        <f>SUBTOTAL(103,$A$9:A73)</f>
        <v>64</v>
      </c>
      <c r="C73" s="8" t="s">
        <v>919</v>
      </c>
      <c r="D73" s="36">
        <f t="shared" si="3"/>
        <v>131422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40">
        <v>0</v>
      </c>
      <c r="L73" s="39">
        <v>0</v>
      </c>
      <c r="M73" s="39">
        <v>0</v>
      </c>
      <c r="N73" s="39">
        <v>0</v>
      </c>
      <c r="O73" s="39">
        <v>131422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41">
        <v>2020</v>
      </c>
    </row>
    <row r="74" spans="1:28" ht="35.25" customHeight="1">
      <c r="A74" s="11">
        <v>1</v>
      </c>
      <c r="B74" s="2">
        <f>SUBTOTAL(103,$A$9:A74)</f>
        <v>65</v>
      </c>
      <c r="C74" s="8" t="s">
        <v>287</v>
      </c>
      <c r="D74" s="36">
        <f aca="true" t="shared" si="4" ref="D74:D137">E74+F74+G74+H74+I74+J74+L74+M74+N74+O74+P74+Q74+R74+S74+T74+U74+V74+W74+X74+Y74+Z74+AA74</f>
        <v>232205.73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40">
        <v>0</v>
      </c>
      <c r="L74" s="39">
        <v>0</v>
      </c>
      <c r="M74" s="39">
        <v>0</v>
      </c>
      <c r="N74" s="39">
        <v>0</v>
      </c>
      <c r="O74" s="39">
        <v>232205.73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41">
        <v>2020</v>
      </c>
    </row>
    <row r="75" spans="1:28" ht="35.25" customHeight="1">
      <c r="A75" s="11">
        <v>1</v>
      </c>
      <c r="B75" s="2">
        <f>SUBTOTAL(103,$A$9:A75)</f>
        <v>66</v>
      </c>
      <c r="C75" s="8" t="s">
        <v>289</v>
      </c>
      <c r="D75" s="36">
        <f t="shared" si="4"/>
        <v>664946.64</v>
      </c>
      <c r="E75" s="39">
        <v>281247.58</v>
      </c>
      <c r="F75" s="39">
        <v>383699.06</v>
      </c>
      <c r="G75" s="39">
        <v>0</v>
      </c>
      <c r="H75" s="39">
        <v>0</v>
      </c>
      <c r="I75" s="39">
        <v>0</v>
      </c>
      <c r="J75" s="39">
        <v>0</v>
      </c>
      <c r="K75" s="40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41">
        <v>2020</v>
      </c>
    </row>
    <row r="76" spans="1:28" ht="35.25" customHeight="1">
      <c r="A76" s="11">
        <v>1</v>
      </c>
      <c r="B76" s="2">
        <f>SUBTOTAL(103,$A$9:A76)</f>
        <v>67</v>
      </c>
      <c r="C76" s="8" t="s">
        <v>931</v>
      </c>
      <c r="D76" s="36">
        <f t="shared" si="4"/>
        <v>967198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40">
        <v>0</v>
      </c>
      <c r="L76" s="39">
        <v>0</v>
      </c>
      <c r="M76" s="39">
        <v>967198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41">
        <v>2020</v>
      </c>
    </row>
    <row r="77" spans="1:28" ht="35.25" customHeight="1">
      <c r="A77" s="11">
        <v>1</v>
      </c>
      <c r="B77" s="2">
        <f>SUBTOTAL(103,$A$9:A77)</f>
        <v>68</v>
      </c>
      <c r="C77" s="8" t="s">
        <v>930</v>
      </c>
      <c r="D77" s="36">
        <f t="shared" si="4"/>
        <v>1503268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40">
        <v>0</v>
      </c>
      <c r="L77" s="39">
        <v>0</v>
      </c>
      <c r="M77" s="39">
        <v>1503268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41">
        <v>2020</v>
      </c>
    </row>
    <row r="78" spans="1:28" ht="35.25" customHeight="1">
      <c r="A78" s="11">
        <v>1</v>
      </c>
      <c r="B78" s="2">
        <f>SUBTOTAL(103,$A$9:A78)</f>
        <v>69</v>
      </c>
      <c r="C78" s="8" t="s">
        <v>945</v>
      </c>
      <c r="D78" s="36">
        <f t="shared" si="4"/>
        <v>493206.56</v>
      </c>
      <c r="E78" s="39">
        <v>0</v>
      </c>
      <c r="F78" s="39">
        <v>0</v>
      </c>
      <c r="G78" s="39">
        <v>493206.56</v>
      </c>
      <c r="H78" s="39">
        <v>0</v>
      </c>
      <c r="I78" s="39">
        <v>0</v>
      </c>
      <c r="J78" s="39">
        <v>0</v>
      </c>
      <c r="K78" s="40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41">
        <v>2020</v>
      </c>
    </row>
    <row r="79" spans="1:28" ht="35.25" customHeight="1">
      <c r="A79" s="11">
        <v>1</v>
      </c>
      <c r="B79" s="2">
        <f>SUBTOTAL(103,$A$9:A79)</f>
        <v>70</v>
      </c>
      <c r="C79" s="8" t="s">
        <v>916</v>
      </c>
      <c r="D79" s="36">
        <f t="shared" si="4"/>
        <v>1822887.23</v>
      </c>
      <c r="E79" s="39">
        <v>0</v>
      </c>
      <c r="F79" s="39">
        <v>1137641</v>
      </c>
      <c r="G79" s="39">
        <v>0</v>
      </c>
      <c r="H79" s="39">
        <v>0</v>
      </c>
      <c r="I79" s="39">
        <v>0</v>
      </c>
      <c r="J79" s="39">
        <v>0</v>
      </c>
      <c r="K79" s="40">
        <v>0</v>
      </c>
      <c r="L79" s="39">
        <v>0</v>
      </c>
      <c r="M79" s="39">
        <v>0</v>
      </c>
      <c r="N79" s="39">
        <v>0</v>
      </c>
      <c r="O79" s="39">
        <f>265246.23+420000</f>
        <v>685246.23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41">
        <v>2020</v>
      </c>
    </row>
    <row r="80" spans="1:28" ht="35.25" customHeight="1">
      <c r="A80" s="11">
        <v>1</v>
      </c>
      <c r="B80" s="2">
        <f>SUBTOTAL(103,$A$9:A80)</f>
        <v>71</v>
      </c>
      <c r="C80" s="8" t="s">
        <v>926</v>
      </c>
      <c r="D80" s="36">
        <f t="shared" si="4"/>
        <v>1312347.23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40">
        <v>0</v>
      </c>
      <c r="L80" s="39">
        <v>0</v>
      </c>
      <c r="M80" s="39">
        <v>1312347.23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41">
        <v>2020</v>
      </c>
    </row>
    <row r="81" spans="1:28" ht="35.25" customHeight="1">
      <c r="A81" s="11">
        <v>1</v>
      </c>
      <c r="B81" s="2">
        <f>SUBTOTAL(103,$A$9:A81)</f>
        <v>72</v>
      </c>
      <c r="C81" s="8" t="s">
        <v>941</v>
      </c>
      <c r="D81" s="36">
        <f t="shared" si="4"/>
        <v>823785</v>
      </c>
      <c r="E81" s="39">
        <v>240259</v>
      </c>
      <c r="F81" s="39">
        <v>340000</v>
      </c>
      <c r="G81" s="39">
        <v>0</v>
      </c>
      <c r="H81" s="39">
        <v>243526</v>
      </c>
      <c r="I81" s="39">
        <v>0</v>
      </c>
      <c r="J81" s="39">
        <v>0</v>
      </c>
      <c r="K81" s="40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41">
        <v>2020</v>
      </c>
    </row>
    <row r="82" spans="1:28" ht="35.25" customHeight="1">
      <c r="A82" s="11">
        <v>1</v>
      </c>
      <c r="B82" s="2">
        <f>SUBTOTAL(103,$A$9:A82)</f>
        <v>73</v>
      </c>
      <c r="C82" s="8" t="s">
        <v>940</v>
      </c>
      <c r="D82" s="36">
        <f t="shared" si="4"/>
        <v>4014184</v>
      </c>
      <c r="E82" s="39">
        <v>403161</v>
      </c>
      <c r="F82" s="39">
        <v>685470</v>
      </c>
      <c r="G82" s="39">
        <v>0</v>
      </c>
      <c r="H82" s="39">
        <v>0</v>
      </c>
      <c r="I82" s="39">
        <v>0</v>
      </c>
      <c r="J82" s="39">
        <v>0</v>
      </c>
      <c r="K82" s="40">
        <v>0</v>
      </c>
      <c r="L82" s="39">
        <v>0</v>
      </c>
      <c r="M82" s="39">
        <v>0</v>
      </c>
      <c r="N82" s="39">
        <v>0</v>
      </c>
      <c r="O82" s="39">
        <v>2925553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41">
        <v>2020</v>
      </c>
    </row>
    <row r="83" spans="1:28" ht="35.25" customHeight="1">
      <c r="A83" s="11">
        <v>1</v>
      </c>
      <c r="B83" s="2">
        <f>SUBTOTAL(103,$A$9:A83)</f>
        <v>74</v>
      </c>
      <c r="C83" s="8" t="s">
        <v>425</v>
      </c>
      <c r="D83" s="36">
        <f t="shared" si="4"/>
        <v>367400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40">
        <v>0</v>
      </c>
      <c r="L83" s="39">
        <v>0</v>
      </c>
      <c r="M83" s="39">
        <v>0</v>
      </c>
      <c r="N83" s="39">
        <v>0</v>
      </c>
      <c r="O83" s="39">
        <f>110220+257180</f>
        <v>367400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41">
        <v>2020</v>
      </c>
    </row>
    <row r="84" spans="1:28" ht="35.25" customHeight="1">
      <c r="A84" s="11">
        <v>1</v>
      </c>
      <c r="B84" s="2">
        <f>SUBTOTAL(103,$A$9:A84)</f>
        <v>75</v>
      </c>
      <c r="C84" s="8" t="s">
        <v>227</v>
      </c>
      <c r="D84" s="36">
        <f t="shared" si="4"/>
        <v>246963</v>
      </c>
      <c r="E84" s="39">
        <v>0</v>
      </c>
      <c r="F84" s="39">
        <v>246963</v>
      </c>
      <c r="G84" s="39">
        <v>0</v>
      </c>
      <c r="H84" s="39">
        <v>0</v>
      </c>
      <c r="I84" s="39">
        <v>0</v>
      </c>
      <c r="J84" s="39">
        <v>0</v>
      </c>
      <c r="K84" s="40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41">
        <v>2020</v>
      </c>
    </row>
    <row r="85" spans="1:28" ht="35.25" customHeight="1">
      <c r="A85" s="11">
        <v>1</v>
      </c>
      <c r="B85" s="2">
        <f>SUBTOTAL(103,$A$9:A85)</f>
        <v>76</v>
      </c>
      <c r="C85" s="8" t="s">
        <v>928</v>
      </c>
      <c r="D85" s="36">
        <f t="shared" si="4"/>
        <v>1291286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40">
        <v>0</v>
      </c>
      <c r="L85" s="39">
        <v>0</v>
      </c>
      <c r="M85" s="39">
        <v>1291286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41">
        <v>2020</v>
      </c>
    </row>
    <row r="86" spans="1:28" ht="35.25" customHeight="1">
      <c r="A86" s="11">
        <v>1</v>
      </c>
      <c r="B86" s="2">
        <f>SUBTOTAL(103,$A$9:A86)</f>
        <v>77</v>
      </c>
      <c r="C86" s="8" t="s">
        <v>811</v>
      </c>
      <c r="D86" s="36">
        <f t="shared" si="4"/>
        <v>1390877.8599999999</v>
      </c>
      <c r="E86" s="39">
        <v>0</v>
      </c>
      <c r="F86" s="39">
        <v>0</v>
      </c>
      <c r="G86" s="39">
        <v>847860</v>
      </c>
      <c r="H86" s="39">
        <v>0</v>
      </c>
      <c r="I86" s="39">
        <v>0</v>
      </c>
      <c r="J86" s="39">
        <v>0</v>
      </c>
      <c r="K86" s="40">
        <v>0</v>
      </c>
      <c r="L86" s="39">
        <v>0</v>
      </c>
      <c r="M86" s="39">
        <v>0</v>
      </c>
      <c r="N86" s="39">
        <v>0</v>
      </c>
      <c r="O86" s="39">
        <v>543017.86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41">
        <v>2020</v>
      </c>
    </row>
    <row r="87" spans="1:28" ht="35.25" customHeight="1">
      <c r="A87" s="11">
        <v>1</v>
      </c>
      <c r="B87" s="2">
        <f>SUBTOTAL(103,$A$9:A87)</f>
        <v>78</v>
      </c>
      <c r="C87" s="8" t="s">
        <v>229</v>
      </c>
      <c r="D87" s="36">
        <f t="shared" si="4"/>
        <v>866755.67</v>
      </c>
      <c r="E87" s="39">
        <v>179437.21</v>
      </c>
      <c r="F87" s="39">
        <v>297679.21</v>
      </c>
      <c r="G87" s="39">
        <v>0</v>
      </c>
      <c r="H87" s="39">
        <v>0</v>
      </c>
      <c r="I87" s="39">
        <v>0</v>
      </c>
      <c r="J87" s="39">
        <v>0</v>
      </c>
      <c r="K87" s="40">
        <v>0</v>
      </c>
      <c r="L87" s="39">
        <v>0</v>
      </c>
      <c r="M87" s="39">
        <v>0</v>
      </c>
      <c r="N87" s="39">
        <v>0</v>
      </c>
      <c r="O87" s="39">
        <v>389639.25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41">
        <v>2020</v>
      </c>
    </row>
    <row r="88" spans="1:28" ht="35.25" customHeight="1">
      <c r="A88" s="11">
        <v>1</v>
      </c>
      <c r="B88" s="2">
        <f>SUBTOTAL(103,$A$9:A88)</f>
        <v>79</v>
      </c>
      <c r="C88" s="12" t="s">
        <v>112</v>
      </c>
      <c r="D88" s="36">
        <f t="shared" si="4"/>
        <v>1468076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3">
        <v>0</v>
      </c>
      <c r="L88" s="42">
        <v>0</v>
      </c>
      <c r="M88" s="42">
        <v>1468076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1">
        <v>2020</v>
      </c>
    </row>
    <row r="89" spans="1:28" ht="35.25" customHeight="1">
      <c r="A89" s="11">
        <v>1</v>
      </c>
      <c r="B89" s="2">
        <f>SUBTOTAL(103,$A$9:A89)</f>
        <v>80</v>
      </c>
      <c r="C89" s="12" t="s">
        <v>272</v>
      </c>
      <c r="D89" s="36">
        <f t="shared" si="4"/>
        <v>364586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3">
        <v>0</v>
      </c>
      <c r="L89" s="42">
        <v>0</v>
      </c>
      <c r="M89" s="42">
        <v>0</v>
      </c>
      <c r="N89" s="42">
        <v>0</v>
      </c>
      <c r="O89" s="42">
        <v>364586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1">
        <v>2020</v>
      </c>
    </row>
    <row r="90" spans="1:28" ht="35.25" customHeight="1">
      <c r="A90" s="11">
        <v>1</v>
      </c>
      <c r="B90" s="2">
        <f>SUBTOTAL(103,$A$9:A90)</f>
        <v>81</v>
      </c>
      <c r="C90" s="12" t="s">
        <v>966</v>
      </c>
      <c r="D90" s="36">
        <f t="shared" si="4"/>
        <v>371366.51</v>
      </c>
      <c r="E90" s="42">
        <v>0</v>
      </c>
      <c r="F90" s="42">
        <v>216731.11</v>
      </c>
      <c r="G90" s="42">
        <v>0</v>
      </c>
      <c r="H90" s="42">
        <v>154635.4</v>
      </c>
      <c r="I90" s="42">
        <v>0</v>
      </c>
      <c r="J90" s="42">
        <v>0</v>
      </c>
      <c r="K90" s="43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1">
        <v>2020</v>
      </c>
    </row>
    <row r="91" spans="1:28" ht="35.25" customHeight="1">
      <c r="A91" s="11">
        <v>1</v>
      </c>
      <c r="B91" s="2">
        <f>SUBTOTAL(103,$A$9:A91)</f>
        <v>82</v>
      </c>
      <c r="C91" s="12" t="s">
        <v>459</v>
      </c>
      <c r="D91" s="36">
        <f t="shared" si="4"/>
        <v>116208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3">
        <v>2</v>
      </c>
      <c r="L91" s="42">
        <v>80776</v>
      </c>
      <c r="M91" s="42">
        <v>0</v>
      </c>
      <c r="N91" s="42">
        <v>0</v>
      </c>
      <c r="O91" s="42">
        <v>35432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1">
        <v>2020</v>
      </c>
    </row>
    <row r="92" spans="1:28" ht="35.25" customHeight="1">
      <c r="A92" s="11">
        <v>1</v>
      </c>
      <c r="B92" s="2">
        <f>SUBTOTAL(103,$A$9:A92)</f>
        <v>83</v>
      </c>
      <c r="C92" s="12" t="s">
        <v>958</v>
      </c>
      <c r="D92" s="36">
        <f t="shared" si="4"/>
        <v>610300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3">
        <v>0</v>
      </c>
      <c r="L92" s="42">
        <v>0</v>
      </c>
      <c r="M92" s="42">
        <v>0</v>
      </c>
      <c r="N92" s="42">
        <v>0</v>
      </c>
      <c r="O92" s="42">
        <v>610300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1">
        <v>2020</v>
      </c>
    </row>
    <row r="93" spans="1:28" ht="35.25" customHeight="1">
      <c r="A93" s="11">
        <v>1</v>
      </c>
      <c r="B93" s="2">
        <f>SUBTOTAL(103,$A$9:A93)</f>
        <v>84</v>
      </c>
      <c r="C93" s="12" t="s">
        <v>974</v>
      </c>
      <c r="D93" s="36">
        <f t="shared" si="4"/>
        <v>478757.53</v>
      </c>
      <c r="E93" s="42">
        <v>0</v>
      </c>
      <c r="F93" s="42">
        <v>57079.75</v>
      </c>
      <c r="G93" s="42">
        <v>0</v>
      </c>
      <c r="H93" s="42">
        <v>0</v>
      </c>
      <c r="I93" s="42">
        <v>0</v>
      </c>
      <c r="J93" s="42">
        <v>0</v>
      </c>
      <c r="K93" s="43">
        <v>0</v>
      </c>
      <c r="L93" s="42">
        <v>0</v>
      </c>
      <c r="M93" s="42">
        <v>344154</v>
      </c>
      <c r="N93" s="42">
        <v>0</v>
      </c>
      <c r="O93" s="42">
        <v>77523.78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1">
        <v>2020</v>
      </c>
    </row>
    <row r="94" spans="1:28" ht="35.25" customHeight="1">
      <c r="A94" s="11">
        <v>1</v>
      </c>
      <c r="B94" s="2">
        <f>SUBTOTAL(103,$A$9:A94)</f>
        <v>85</v>
      </c>
      <c r="C94" s="12" t="s">
        <v>961</v>
      </c>
      <c r="D94" s="36">
        <f t="shared" si="4"/>
        <v>1394395.75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3">
        <v>0</v>
      </c>
      <c r="L94" s="42">
        <v>0</v>
      </c>
      <c r="M94" s="42">
        <v>1394395.75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1">
        <v>2020</v>
      </c>
    </row>
    <row r="95" spans="1:28" ht="35.25" customHeight="1">
      <c r="A95" s="11">
        <v>1</v>
      </c>
      <c r="B95" s="2">
        <f>SUBTOTAL(103,$A$9:A95)</f>
        <v>86</v>
      </c>
      <c r="C95" s="12" t="s">
        <v>960</v>
      </c>
      <c r="D95" s="36">
        <f t="shared" si="4"/>
        <v>592148.92</v>
      </c>
      <c r="E95" s="42">
        <v>592148.92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3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1">
        <v>2020</v>
      </c>
    </row>
    <row r="96" spans="1:28" ht="35.25" customHeight="1">
      <c r="A96" s="11">
        <v>1</v>
      </c>
      <c r="B96" s="2">
        <f>SUBTOTAL(103,$A$9:A96)</f>
        <v>87</v>
      </c>
      <c r="C96" s="12" t="s">
        <v>282</v>
      </c>
      <c r="D96" s="36">
        <f t="shared" si="4"/>
        <v>3000000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3">
        <v>0</v>
      </c>
      <c r="L96" s="42">
        <v>0</v>
      </c>
      <c r="M96" s="42">
        <v>3000000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1">
        <v>2020</v>
      </c>
    </row>
    <row r="97" spans="1:28" ht="35.25" customHeight="1">
      <c r="A97" s="11">
        <v>1</v>
      </c>
      <c r="B97" s="2">
        <f>SUBTOTAL(103,$A$9:A97)</f>
        <v>88</v>
      </c>
      <c r="C97" s="12" t="s">
        <v>136</v>
      </c>
      <c r="D97" s="36">
        <f t="shared" si="4"/>
        <v>1004458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3">
        <v>0</v>
      </c>
      <c r="L97" s="42">
        <v>0</v>
      </c>
      <c r="M97" s="42">
        <v>1004458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1">
        <v>2020</v>
      </c>
    </row>
    <row r="98" spans="1:28" ht="35.25" customHeight="1">
      <c r="A98" s="11">
        <v>1</v>
      </c>
      <c r="B98" s="2">
        <f>SUBTOTAL(103,$A$9:A98)</f>
        <v>89</v>
      </c>
      <c r="C98" s="12" t="s">
        <v>964</v>
      </c>
      <c r="D98" s="36">
        <f t="shared" si="4"/>
        <v>897668.63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3">
        <v>0</v>
      </c>
      <c r="L98" s="42">
        <v>0</v>
      </c>
      <c r="M98" s="42">
        <v>811166.63</v>
      </c>
      <c r="N98" s="42">
        <v>0</v>
      </c>
      <c r="O98" s="42">
        <v>86502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1">
        <v>2020</v>
      </c>
    </row>
    <row r="99" spans="1:28" ht="35.25" customHeight="1">
      <c r="A99" s="11">
        <v>1</v>
      </c>
      <c r="B99" s="2">
        <f>SUBTOTAL(103,$A$9:A99)</f>
        <v>90</v>
      </c>
      <c r="C99" s="12" t="s">
        <v>953</v>
      </c>
      <c r="D99" s="36">
        <f t="shared" si="4"/>
        <v>1450004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3">
        <v>0</v>
      </c>
      <c r="L99" s="42">
        <v>0</v>
      </c>
      <c r="M99" s="42">
        <v>1450004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1">
        <v>2020</v>
      </c>
    </row>
    <row r="100" spans="1:28" ht="35.25" customHeight="1">
      <c r="A100" s="11">
        <v>1</v>
      </c>
      <c r="B100" s="2">
        <f>SUBTOTAL(103,$A$9:A100)</f>
        <v>91</v>
      </c>
      <c r="C100" s="12" t="s">
        <v>829</v>
      </c>
      <c r="D100" s="36">
        <f t="shared" si="4"/>
        <v>448868</v>
      </c>
      <c r="E100" s="42">
        <v>130822</v>
      </c>
      <c r="F100" s="42">
        <v>130822</v>
      </c>
      <c r="G100" s="42">
        <v>0</v>
      </c>
      <c r="H100" s="42">
        <v>0</v>
      </c>
      <c r="I100" s="42">
        <v>0</v>
      </c>
      <c r="J100" s="42">
        <v>0</v>
      </c>
      <c r="K100" s="43">
        <v>0</v>
      </c>
      <c r="L100" s="42">
        <v>0</v>
      </c>
      <c r="M100" s="42">
        <v>0</v>
      </c>
      <c r="N100" s="42">
        <v>0</v>
      </c>
      <c r="O100" s="42">
        <v>187224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1">
        <v>2020</v>
      </c>
    </row>
    <row r="101" spans="1:28" ht="35.25" customHeight="1">
      <c r="A101" s="11">
        <v>1</v>
      </c>
      <c r="B101" s="2">
        <f>SUBTOTAL(103,$A$9:A101)</f>
        <v>92</v>
      </c>
      <c r="C101" s="12" t="s">
        <v>844</v>
      </c>
      <c r="D101" s="36">
        <f t="shared" si="4"/>
        <v>1111226.33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v>0</v>
      </c>
      <c r="L101" s="42">
        <v>0</v>
      </c>
      <c r="M101" s="42">
        <v>1111226.33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1">
        <v>2020</v>
      </c>
    </row>
    <row r="102" spans="1:28" ht="35.25" customHeight="1">
      <c r="A102" s="11">
        <v>1</v>
      </c>
      <c r="B102" s="2">
        <f>SUBTOTAL(103,$A$9:A102)</f>
        <v>93</v>
      </c>
      <c r="C102" s="12" t="s">
        <v>219</v>
      </c>
      <c r="D102" s="36">
        <f t="shared" si="4"/>
        <v>252000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v>0</v>
      </c>
      <c r="L102" s="42">
        <v>0</v>
      </c>
      <c r="M102" s="42">
        <v>0</v>
      </c>
      <c r="N102" s="42">
        <v>0</v>
      </c>
      <c r="O102" s="42">
        <v>252000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1">
        <v>2020</v>
      </c>
    </row>
    <row r="103" spans="1:28" ht="35.25" customHeight="1">
      <c r="A103" s="11">
        <v>1</v>
      </c>
      <c r="B103" s="2">
        <f>SUBTOTAL(103,$A$9:A103)</f>
        <v>94</v>
      </c>
      <c r="C103" s="12" t="s">
        <v>971</v>
      </c>
      <c r="D103" s="36">
        <f t="shared" si="4"/>
        <v>1736821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v>0</v>
      </c>
      <c r="L103" s="42">
        <v>0</v>
      </c>
      <c r="M103" s="42">
        <v>1736821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1">
        <v>2020</v>
      </c>
    </row>
    <row r="104" spans="1:28" ht="35.25" customHeight="1">
      <c r="A104" s="11">
        <v>1</v>
      </c>
      <c r="B104" s="2">
        <f>SUBTOTAL(103,$A$9:A104)</f>
        <v>95</v>
      </c>
      <c r="C104" s="12" t="s">
        <v>962</v>
      </c>
      <c r="D104" s="36">
        <f t="shared" si="4"/>
        <v>1164297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v>0</v>
      </c>
      <c r="L104" s="42">
        <v>0</v>
      </c>
      <c r="M104" s="42">
        <v>1164297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1">
        <v>2020</v>
      </c>
    </row>
    <row r="105" spans="1:28" ht="35.25" customHeight="1">
      <c r="A105" s="11">
        <v>1</v>
      </c>
      <c r="B105" s="2">
        <f>SUBTOTAL(103,$A$9:A105)</f>
        <v>96</v>
      </c>
      <c r="C105" s="12" t="s">
        <v>977</v>
      </c>
      <c r="D105" s="36">
        <f t="shared" si="4"/>
        <v>1475513.91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v>0</v>
      </c>
      <c r="L105" s="42">
        <v>0</v>
      </c>
      <c r="M105" s="42">
        <v>1475513.91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1">
        <v>2020</v>
      </c>
    </row>
    <row r="106" spans="1:28" ht="35.25" customHeight="1">
      <c r="A106" s="11">
        <v>1</v>
      </c>
      <c r="B106" s="2">
        <f>SUBTOTAL(103,$A$9:A106)</f>
        <v>97</v>
      </c>
      <c r="C106" s="12" t="s">
        <v>892</v>
      </c>
      <c r="D106" s="36">
        <f t="shared" si="4"/>
        <v>256701.14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v>0</v>
      </c>
      <c r="L106" s="42">
        <v>0</v>
      </c>
      <c r="M106" s="42">
        <v>0</v>
      </c>
      <c r="N106" s="42">
        <v>0</v>
      </c>
      <c r="O106" s="42">
        <v>256701.14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1">
        <v>2020</v>
      </c>
    </row>
    <row r="107" spans="1:28" ht="35.25" customHeight="1">
      <c r="A107" s="11">
        <v>1</v>
      </c>
      <c r="B107" s="2">
        <f>SUBTOTAL(103,$A$9:A107)</f>
        <v>98</v>
      </c>
      <c r="C107" s="12" t="s">
        <v>827</v>
      </c>
      <c r="D107" s="36">
        <f t="shared" si="4"/>
        <v>428327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v>0</v>
      </c>
      <c r="L107" s="42">
        <v>0</v>
      </c>
      <c r="M107" s="42">
        <v>0</v>
      </c>
      <c r="N107" s="42">
        <v>35600</v>
      </c>
      <c r="O107" s="42">
        <v>392727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1">
        <v>2020</v>
      </c>
    </row>
    <row r="108" spans="1:28" ht="35.25" customHeight="1">
      <c r="A108" s="11">
        <v>1</v>
      </c>
      <c r="B108" s="2">
        <f>SUBTOTAL(103,$A$9:A108)</f>
        <v>99</v>
      </c>
      <c r="C108" s="12" t="s">
        <v>120</v>
      </c>
      <c r="D108" s="36">
        <f t="shared" si="4"/>
        <v>351887.78</v>
      </c>
      <c r="E108" s="42">
        <v>0</v>
      </c>
      <c r="F108" s="42">
        <v>0</v>
      </c>
      <c r="G108" s="42">
        <v>351887.78</v>
      </c>
      <c r="H108" s="42">
        <v>0</v>
      </c>
      <c r="I108" s="42">
        <v>0</v>
      </c>
      <c r="J108" s="42">
        <v>0</v>
      </c>
      <c r="K108" s="43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1">
        <v>2020</v>
      </c>
    </row>
    <row r="109" spans="1:28" ht="35.25" customHeight="1">
      <c r="A109" s="11">
        <v>1</v>
      </c>
      <c r="B109" s="2">
        <f>SUBTOTAL(103,$A$9:A109)</f>
        <v>100</v>
      </c>
      <c r="C109" s="12" t="s">
        <v>141</v>
      </c>
      <c r="D109" s="36">
        <f t="shared" si="4"/>
        <v>459499</v>
      </c>
      <c r="E109" s="42">
        <v>0</v>
      </c>
      <c r="F109" s="42">
        <v>370499</v>
      </c>
      <c r="G109" s="42">
        <v>0</v>
      </c>
      <c r="H109" s="42">
        <v>0</v>
      </c>
      <c r="I109" s="42">
        <v>0</v>
      </c>
      <c r="J109" s="42">
        <v>0</v>
      </c>
      <c r="K109" s="43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89000</v>
      </c>
      <c r="AA109" s="42">
        <v>0</v>
      </c>
      <c r="AB109" s="41">
        <v>2020</v>
      </c>
    </row>
    <row r="110" spans="1:28" ht="35.25" customHeight="1">
      <c r="A110" s="11">
        <v>1</v>
      </c>
      <c r="B110" s="2">
        <f>SUBTOTAL(103,$A$9:A110)</f>
        <v>101</v>
      </c>
      <c r="C110" s="12" t="s">
        <v>954</v>
      </c>
      <c r="D110" s="36">
        <f t="shared" si="4"/>
        <v>349658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3">
        <v>0</v>
      </c>
      <c r="L110" s="42">
        <v>0</v>
      </c>
      <c r="M110" s="42">
        <v>349658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1">
        <v>2020</v>
      </c>
    </row>
    <row r="111" spans="1:28" ht="35.25" customHeight="1">
      <c r="A111" s="11">
        <v>1</v>
      </c>
      <c r="B111" s="2">
        <f>SUBTOTAL(103,$A$9:A111)</f>
        <v>102</v>
      </c>
      <c r="C111" s="12" t="s">
        <v>978</v>
      </c>
      <c r="D111" s="36">
        <f t="shared" si="4"/>
        <v>883385</v>
      </c>
      <c r="E111" s="42">
        <v>0</v>
      </c>
      <c r="F111" s="42">
        <v>0</v>
      </c>
      <c r="G111" s="42">
        <v>0</v>
      </c>
      <c r="H111" s="42">
        <v>0</v>
      </c>
      <c r="I111" s="42">
        <v>883385</v>
      </c>
      <c r="J111" s="42">
        <v>0</v>
      </c>
      <c r="K111" s="43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1">
        <v>2020</v>
      </c>
    </row>
    <row r="112" spans="1:28" ht="35.25" customHeight="1">
      <c r="A112" s="11">
        <v>1</v>
      </c>
      <c r="B112" s="2">
        <f>SUBTOTAL(103,$A$9:A112)</f>
        <v>103</v>
      </c>
      <c r="C112" s="12" t="s">
        <v>970</v>
      </c>
      <c r="D112" s="36">
        <f t="shared" si="4"/>
        <v>1287000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3">
        <v>0</v>
      </c>
      <c r="L112" s="42">
        <v>0</v>
      </c>
      <c r="M112" s="42">
        <v>1287000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1">
        <v>2020</v>
      </c>
    </row>
    <row r="113" spans="1:28" ht="35.25" customHeight="1">
      <c r="A113" s="11">
        <v>1</v>
      </c>
      <c r="B113" s="2">
        <f>SUBTOTAL(103,$A$9:A113)</f>
        <v>104</v>
      </c>
      <c r="C113" s="12" t="s">
        <v>973</v>
      </c>
      <c r="D113" s="36">
        <f t="shared" si="4"/>
        <v>1372008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3">
        <v>0</v>
      </c>
      <c r="L113" s="42">
        <v>0</v>
      </c>
      <c r="M113" s="42">
        <v>0</v>
      </c>
      <c r="N113" s="42">
        <v>0</v>
      </c>
      <c r="O113" s="42">
        <v>1372008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1">
        <v>2020</v>
      </c>
    </row>
    <row r="114" spans="1:28" ht="35.25" customHeight="1">
      <c r="A114" s="11">
        <v>1</v>
      </c>
      <c r="B114" s="2">
        <f>SUBTOTAL(103,$A$9:A114)</f>
        <v>105</v>
      </c>
      <c r="C114" s="12" t="s">
        <v>883</v>
      </c>
      <c r="D114" s="36">
        <f t="shared" si="4"/>
        <v>478936.86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3">
        <v>0</v>
      </c>
      <c r="L114" s="42">
        <v>0</v>
      </c>
      <c r="M114" s="42">
        <v>0</v>
      </c>
      <c r="N114" s="42">
        <v>0</v>
      </c>
      <c r="O114" s="42">
        <v>478936.86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1">
        <v>2020</v>
      </c>
    </row>
    <row r="115" spans="1:28" ht="35.25" customHeight="1">
      <c r="A115" s="11">
        <v>1</v>
      </c>
      <c r="B115" s="2">
        <f>SUBTOTAL(103,$A$9:A115)</f>
        <v>106</v>
      </c>
      <c r="C115" s="12" t="s">
        <v>976</v>
      </c>
      <c r="D115" s="36">
        <f t="shared" si="4"/>
        <v>2071816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3">
        <v>1</v>
      </c>
      <c r="L115" s="42">
        <v>2071816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1">
        <v>2020</v>
      </c>
    </row>
    <row r="116" spans="1:28" ht="35.25" customHeight="1">
      <c r="A116" s="11">
        <v>1</v>
      </c>
      <c r="B116" s="2">
        <f>SUBTOTAL(103,$A$9:A116)</f>
        <v>107</v>
      </c>
      <c r="C116" s="12" t="s">
        <v>835</v>
      </c>
      <c r="D116" s="36">
        <f t="shared" si="4"/>
        <v>537756.6699999999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3">
        <v>0</v>
      </c>
      <c r="L116" s="42">
        <v>0</v>
      </c>
      <c r="M116" s="42">
        <v>0</v>
      </c>
      <c r="N116" s="42">
        <v>0</v>
      </c>
      <c r="O116" s="42">
        <f>137165.94+400590.73</f>
        <v>537756.6699999999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1">
        <v>2020</v>
      </c>
    </row>
    <row r="117" spans="1:28" ht="35.25" customHeight="1">
      <c r="A117" s="11">
        <v>1</v>
      </c>
      <c r="B117" s="2">
        <f>SUBTOTAL(103,$A$9:A117)</f>
        <v>108</v>
      </c>
      <c r="C117" s="12" t="s">
        <v>441</v>
      </c>
      <c r="D117" s="36">
        <f t="shared" si="4"/>
        <v>64563.32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3">
        <v>0</v>
      </c>
      <c r="L117" s="42">
        <v>0</v>
      </c>
      <c r="M117" s="42">
        <v>0</v>
      </c>
      <c r="N117" s="42">
        <v>0</v>
      </c>
      <c r="O117" s="42">
        <f>32281.66+32281.66</f>
        <v>64563.32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1">
        <v>2020</v>
      </c>
    </row>
    <row r="118" spans="1:28" ht="35.25" customHeight="1">
      <c r="A118" s="11">
        <v>1</v>
      </c>
      <c r="B118" s="2">
        <f>SUBTOTAL(103,$A$9:A118)</f>
        <v>109</v>
      </c>
      <c r="C118" s="12" t="s">
        <v>837</v>
      </c>
      <c r="D118" s="36">
        <f t="shared" si="4"/>
        <v>455847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3">
        <v>0</v>
      </c>
      <c r="L118" s="42">
        <v>0</v>
      </c>
      <c r="M118" s="42">
        <v>0</v>
      </c>
      <c r="N118" s="42">
        <v>455847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1">
        <v>2020</v>
      </c>
    </row>
    <row r="119" spans="1:28" ht="35.25" customHeight="1">
      <c r="A119" s="11">
        <v>1</v>
      </c>
      <c r="B119" s="2">
        <f>SUBTOTAL(103,$A$9:A119)</f>
        <v>110</v>
      </c>
      <c r="C119" s="12" t="s">
        <v>972</v>
      </c>
      <c r="D119" s="36">
        <f t="shared" si="4"/>
        <v>3818053</v>
      </c>
      <c r="E119" s="42">
        <v>638417</v>
      </c>
      <c r="F119" s="42">
        <v>638417</v>
      </c>
      <c r="G119" s="42">
        <v>0</v>
      </c>
      <c r="H119" s="42">
        <v>638417</v>
      </c>
      <c r="I119" s="42">
        <v>0</v>
      </c>
      <c r="J119" s="42">
        <v>0</v>
      </c>
      <c r="K119" s="43">
        <v>0</v>
      </c>
      <c r="L119" s="42">
        <v>0</v>
      </c>
      <c r="M119" s="42">
        <v>0</v>
      </c>
      <c r="N119" s="42">
        <v>0</v>
      </c>
      <c r="O119" s="42">
        <v>1902802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1">
        <v>2020</v>
      </c>
    </row>
    <row r="120" spans="1:28" ht="35.25" customHeight="1">
      <c r="A120" s="11">
        <v>1</v>
      </c>
      <c r="B120" s="2">
        <f>SUBTOTAL(103,$A$9:A120)</f>
        <v>111</v>
      </c>
      <c r="C120" s="8" t="s">
        <v>866</v>
      </c>
      <c r="D120" s="36">
        <f t="shared" si="4"/>
        <v>951303.2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v>0</v>
      </c>
      <c r="L120" s="39">
        <v>0</v>
      </c>
      <c r="M120" s="39">
        <f>625651.6+325651.6</f>
        <v>951303.2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41">
        <v>2020</v>
      </c>
    </row>
    <row r="121" spans="1:28" ht="35.25" customHeight="1">
      <c r="A121" s="11">
        <v>1</v>
      </c>
      <c r="B121" s="2">
        <f>SUBTOTAL(103,$A$9:A121)</f>
        <v>112</v>
      </c>
      <c r="C121" s="8" t="s">
        <v>663</v>
      </c>
      <c r="D121" s="36">
        <f t="shared" si="4"/>
        <v>1732658.14</v>
      </c>
      <c r="E121" s="39">
        <v>322129.44</v>
      </c>
      <c r="F121" s="39">
        <v>0</v>
      </c>
      <c r="G121" s="39">
        <v>152312</v>
      </c>
      <c r="H121" s="39">
        <v>0</v>
      </c>
      <c r="I121" s="39">
        <v>0</v>
      </c>
      <c r="J121" s="39">
        <v>0</v>
      </c>
      <c r="K121" s="40">
        <v>1</v>
      </c>
      <c r="L121" s="39">
        <v>81177</v>
      </c>
      <c r="M121" s="39">
        <v>0</v>
      </c>
      <c r="N121" s="39">
        <v>0</v>
      </c>
      <c r="O121" s="39">
        <v>1177039.7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41">
        <v>2020</v>
      </c>
    </row>
    <row r="122" spans="1:28" ht="35.25" customHeight="1">
      <c r="A122" s="11">
        <v>1</v>
      </c>
      <c r="B122" s="2">
        <f>SUBTOTAL(103,$A$9:A122)</f>
        <v>113</v>
      </c>
      <c r="C122" s="8" t="s">
        <v>502</v>
      </c>
      <c r="D122" s="36">
        <f t="shared" si="4"/>
        <v>279192.32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40">
        <v>0</v>
      </c>
      <c r="L122" s="39">
        <v>0</v>
      </c>
      <c r="M122" s="39">
        <v>0</v>
      </c>
      <c r="N122" s="39">
        <v>0</v>
      </c>
      <c r="O122" s="39">
        <v>279192.32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41">
        <v>2020</v>
      </c>
    </row>
    <row r="123" spans="1:28" ht="35.25" customHeight="1">
      <c r="A123" s="11">
        <v>1</v>
      </c>
      <c r="B123" s="2">
        <f>SUBTOTAL(103,$A$9:A123)</f>
        <v>114</v>
      </c>
      <c r="C123" s="8" t="s">
        <v>389</v>
      </c>
      <c r="D123" s="36">
        <f t="shared" si="4"/>
        <v>170090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40">
        <v>0</v>
      </c>
      <c r="L123" s="39">
        <v>0</v>
      </c>
      <c r="M123" s="39">
        <v>0</v>
      </c>
      <c r="N123" s="39">
        <v>170090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41">
        <v>2020</v>
      </c>
    </row>
    <row r="124" spans="1:28" ht="35.25" customHeight="1">
      <c r="A124" s="11">
        <v>1</v>
      </c>
      <c r="B124" s="2">
        <f>SUBTOTAL(103,$A$9:A124)</f>
        <v>115</v>
      </c>
      <c r="C124" s="8" t="s">
        <v>986</v>
      </c>
      <c r="D124" s="36">
        <f t="shared" si="4"/>
        <v>992921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40">
        <v>0</v>
      </c>
      <c r="L124" s="39">
        <v>0</v>
      </c>
      <c r="M124" s="39">
        <v>954136</v>
      </c>
      <c r="N124" s="39">
        <v>0</v>
      </c>
      <c r="O124" s="39">
        <v>38785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41">
        <v>2020</v>
      </c>
    </row>
    <row r="125" spans="1:28" ht="35.25" customHeight="1">
      <c r="A125" s="11">
        <v>1</v>
      </c>
      <c r="B125" s="2">
        <f>SUBTOTAL(103,$A$9:A125)</f>
        <v>116</v>
      </c>
      <c r="C125" s="8" t="s">
        <v>987</v>
      </c>
      <c r="D125" s="36">
        <f t="shared" si="4"/>
        <v>277962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40">
        <v>0</v>
      </c>
      <c r="L125" s="39">
        <v>0</v>
      </c>
      <c r="M125" s="39">
        <v>0</v>
      </c>
      <c r="N125" s="39">
        <v>0</v>
      </c>
      <c r="O125" s="39">
        <v>277962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41">
        <v>2020</v>
      </c>
    </row>
    <row r="126" spans="1:28" ht="35.25" customHeight="1">
      <c r="A126" s="11">
        <v>1</v>
      </c>
      <c r="B126" s="2">
        <f>SUBTOTAL(103,$A$9:A126)</f>
        <v>117</v>
      </c>
      <c r="C126" s="8" t="s">
        <v>988</v>
      </c>
      <c r="D126" s="36">
        <f t="shared" si="4"/>
        <v>610544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40">
        <v>0</v>
      </c>
      <c r="L126" s="39">
        <v>0</v>
      </c>
      <c r="M126" s="39">
        <v>610544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41">
        <v>2020</v>
      </c>
    </row>
    <row r="127" spans="1:28" ht="35.25" customHeight="1">
      <c r="A127" s="11">
        <v>1</v>
      </c>
      <c r="B127" s="2">
        <f>SUBTOTAL(103,$A$9:A127)</f>
        <v>118</v>
      </c>
      <c r="C127" s="8" t="s">
        <v>344</v>
      </c>
      <c r="D127" s="36">
        <f t="shared" si="4"/>
        <v>2009254.69</v>
      </c>
      <c r="E127" s="39">
        <v>0</v>
      </c>
      <c r="F127" s="39">
        <v>0</v>
      </c>
      <c r="G127" s="39">
        <v>0</v>
      </c>
      <c r="H127" s="39">
        <v>105390</v>
      </c>
      <c r="I127" s="39">
        <v>0</v>
      </c>
      <c r="J127" s="39">
        <v>0</v>
      </c>
      <c r="K127" s="40">
        <v>0</v>
      </c>
      <c r="L127" s="39">
        <v>0</v>
      </c>
      <c r="M127" s="39">
        <v>1903864.69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41">
        <v>2020</v>
      </c>
    </row>
    <row r="128" spans="1:28" ht="35.25" customHeight="1">
      <c r="A128" s="11">
        <v>1</v>
      </c>
      <c r="B128" s="2">
        <f>SUBTOTAL(103,$A$9:A128)</f>
        <v>119</v>
      </c>
      <c r="C128" s="8" t="s">
        <v>126</v>
      </c>
      <c r="D128" s="36">
        <f t="shared" si="4"/>
        <v>875842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40">
        <v>0</v>
      </c>
      <c r="L128" s="39">
        <v>0</v>
      </c>
      <c r="M128" s="39">
        <v>875842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41">
        <v>2020</v>
      </c>
    </row>
    <row r="129" spans="1:28" ht="35.25" customHeight="1">
      <c r="A129" s="11">
        <v>1</v>
      </c>
      <c r="B129" s="2">
        <f>SUBTOTAL(103,$A$9:A129)</f>
        <v>120</v>
      </c>
      <c r="C129" s="8" t="s">
        <v>68</v>
      </c>
      <c r="D129" s="36">
        <f t="shared" si="4"/>
        <v>169304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40">
        <v>0</v>
      </c>
      <c r="L129" s="39">
        <v>0</v>
      </c>
      <c r="M129" s="39">
        <v>0</v>
      </c>
      <c r="N129" s="39">
        <v>0</v>
      </c>
      <c r="O129" s="39">
        <v>169304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41">
        <v>2020</v>
      </c>
    </row>
    <row r="130" spans="1:28" ht="35.25" customHeight="1">
      <c r="A130" s="11">
        <v>1</v>
      </c>
      <c r="B130" s="2">
        <f>SUBTOTAL(103,$A$9:A130)</f>
        <v>121</v>
      </c>
      <c r="C130" s="8" t="s">
        <v>70</v>
      </c>
      <c r="D130" s="36">
        <f t="shared" si="4"/>
        <v>311932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40">
        <v>0</v>
      </c>
      <c r="L130" s="39">
        <v>0</v>
      </c>
      <c r="M130" s="39">
        <v>0</v>
      </c>
      <c r="N130" s="39">
        <v>0</v>
      </c>
      <c r="O130" s="39">
        <v>311932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41">
        <v>2020</v>
      </c>
    </row>
    <row r="131" spans="1:28" ht="35.25" customHeight="1">
      <c r="A131" s="11">
        <v>1</v>
      </c>
      <c r="B131" s="2">
        <f>SUBTOTAL(103,$A$9:A131)</f>
        <v>122</v>
      </c>
      <c r="C131" s="8" t="s">
        <v>685</v>
      </c>
      <c r="D131" s="36">
        <f t="shared" si="4"/>
        <v>85484.76</v>
      </c>
      <c r="E131" s="39">
        <v>0</v>
      </c>
      <c r="F131" s="39">
        <v>0</v>
      </c>
      <c r="G131" s="39">
        <v>0</v>
      </c>
      <c r="H131" s="39">
        <v>10990</v>
      </c>
      <c r="I131" s="39">
        <v>0</v>
      </c>
      <c r="J131" s="39">
        <v>0</v>
      </c>
      <c r="K131" s="40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74494.76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41">
        <v>2020</v>
      </c>
    </row>
    <row r="132" spans="1:28" ht="35.25" customHeight="1">
      <c r="A132" s="11">
        <v>1</v>
      </c>
      <c r="B132" s="2">
        <f>SUBTOTAL(103,$A$9:A132)</f>
        <v>123</v>
      </c>
      <c r="C132" s="8" t="s">
        <v>503</v>
      </c>
      <c r="D132" s="36">
        <f t="shared" si="4"/>
        <v>259061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40">
        <v>0</v>
      </c>
      <c r="L132" s="39">
        <v>0</v>
      </c>
      <c r="M132" s="39">
        <v>0</v>
      </c>
      <c r="N132" s="39">
        <v>259061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41">
        <v>2020</v>
      </c>
    </row>
    <row r="133" spans="1:28" ht="35.25" customHeight="1">
      <c r="A133" s="11">
        <v>1</v>
      </c>
      <c r="B133" s="2">
        <f>SUBTOTAL(103,$A$9:A133)</f>
        <v>124</v>
      </c>
      <c r="C133" s="8" t="s">
        <v>899</v>
      </c>
      <c r="D133" s="36">
        <f t="shared" si="4"/>
        <v>1810000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40">
        <v>1</v>
      </c>
      <c r="L133" s="39">
        <v>1810000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41">
        <v>2020</v>
      </c>
    </row>
    <row r="134" spans="1:28" ht="35.25" customHeight="1">
      <c r="A134" s="11">
        <v>1</v>
      </c>
      <c r="B134" s="2">
        <f>SUBTOTAL(103,$A$9:A134)</f>
        <v>125</v>
      </c>
      <c r="C134" s="8" t="s">
        <v>715</v>
      </c>
      <c r="D134" s="36">
        <f t="shared" si="4"/>
        <v>689694.49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40">
        <v>0</v>
      </c>
      <c r="L134" s="39">
        <v>0</v>
      </c>
      <c r="M134" s="39">
        <v>0</v>
      </c>
      <c r="N134" s="39">
        <v>0</v>
      </c>
      <c r="O134" s="39">
        <v>239435.8</v>
      </c>
      <c r="P134" s="39">
        <v>450258.68999999994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41">
        <v>2020</v>
      </c>
    </row>
    <row r="135" spans="1:28" ht="35.25" customHeight="1">
      <c r="A135" s="11">
        <v>1</v>
      </c>
      <c r="B135" s="2">
        <f>SUBTOTAL(103,$A$9:A135)</f>
        <v>126</v>
      </c>
      <c r="C135" s="8" t="s">
        <v>595</v>
      </c>
      <c r="D135" s="36">
        <f t="shared" si="4"/>
        <v>465174.3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40">
        <v>0</v>
      </c>
      <c r="L135" s="39">
        <v>0</v>
      </c>
      <c r="M135" s="39">
        <v>185479.3</v>
      </c>
      <c r="N135" s="39">
        <v>0</v>
      </c>
      <c r="O135" s="39">
        <f>196923.5+82771.5</f>
        <v>279695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41">
        <v>2020</v>
      </c>
    </row>
    <row r="136" spans="1:28" ht="35.25" customHeight="1">
      <c r="A136" s="11">
        <v>1</v>
      </c>
      <c r="B136" s="2">
        <f>SUBTOTAL(103,$A$9:A136)</f>
        <v>127</v>
      </c>
      <c r="C136" s="8" t="s">
        <v>623</v>
      </c>
      <c r="D136" s="36">
        <f t="shared" si="4"/>
        <v>1134646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40">
        <v>0</v>
      </c>
      <c r="L136" s="39">
        <v>0</v>
      </c>
      <c r="M136" s="39">
        <v>1134646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41">
        <v>2020</v>
      </c>
    </row>
    <row r="137" spans="1:28" ht="35.25" customHeight="1">
      <c r="A137" s="11">
        <v>1</v>
      </c>
      <c r="B137" s="2">
        <f>SUBTOTAL(103,$A$9:A137)</f>
        <v>128</v>
      </c>
      <c r="C137" s="8" t="s">
        <v>541</v>
      </c>
      <c r="D137" s="36">
        <f t="shared" si="4"/>
        <v>437000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40">
        <v>0</v>
      </c>
      <c r="L137" s="39">
        <v>0</v>
      </c>
      <c r="M137" s="39">
        <v>0</v>
      </c>
      <c r="N137" s="39">
        <v>0</v>
      </c>
      <c r="O137" s="39">
        <v>437000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41">
        <v>2020</v>
      </c>
    </row>
    <row r="138" spans="1:28" ht="35.25" customHeight="1">
      <c r="A138" s="11">
        <v>1</v>
      </c>
      <c r="B138" s="2">
        <f>SUBTOTAL(103,$A$9:A138)</f>
        <v>129</v>
      </c>
      <c r="C138" s="8" t="s">
        <v>402</v>
      </c>
      <c r="D138" s="36">
        <f aca="true" t="shared" si="5" ref="D138:D201">E138+F138+G138+H138+I138+J138+L138+M138+N138+O138+P138+Q138+R138+S138+T138+U138+V138+W138+X138+Y138+Z138+AA138</f>
        <v>128771.87</v>
      </c>
      <c r="E138" s="39">
        <v>0</v>
      </c>
      <c r="F138" s="39">
        <v>0</v>
      </c>
      <c r="G138" s="39">
        <v>128771.87</v>
      </c>
      <c r="H138" s="39">
        <v>0</v>
      </c>
      <c r="I138" s="39">
        <v>0</v>
      </c>
      <c r="J138" s="39">
        <v>0</v>
      </c>
      <c r="K138" s="40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41">
        <v>2020</v>
      </c>
    </row>
    <row r="139" spans="1:28" ht="35.25" customHeight="1">
      <c r="A139" s="11">
        <v>1</v>
      </c>
      <c r="B139" s="2">
        <f>SUBTOTAL(103,$A$9:A139)</f>
        <v>130</v>
      </c>
      <c r="C139" s="8" t="s">
        <v>423</v>
      </c>
      <c r="D139" s="36">
        <f t="shared" si="5"/>
        <v>317712.78</v>
      </c>
      <c r="E139" s="39">
        <v>317712.78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40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41">
        <v>2020</v>
      </c>
    </row>
    <row r="140" spans="1:28" ht="35.25" customHeight="1">
      <c r="A140" s="11">
        <v>1</v>
      </c>
      <c r="B140" s="2">
        <f>SUBTOTAL(103,$A$9:A140)</f>
        <v>131</v>
      </c>
      <c r="C140" s="8" t="s">
        <v>510</v>
      </c>
      <c r="D140" s="36">
        <f t="shared" si="5"/>
        <v>723801.52</v>
      </c>
      <c r="E140" s="39">
        <v>0</v>
      </c>
      <c r="F140" s="39">
        <v>0</v>
      </c>
      <c r="G140" s="39">
        <v>174204</v>
      </c>
      <c r="H140" s="39">
        <v>0</v>
      </c>
      <c r="I140" s="39">
        <v>0</v>
      </c>
      <c r="J140" s="39">
        <v>0</v>
      </c>
      <c r="K140" s="40">
        <v>0</v>
      </c>
      <c r="L140" s="39">
        <v>0</v>
      </c>
      <c r="M140" s="39">
        <v>549597.52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41">
        <v>2020</v>
      </c>
    </row>
    <row r="141" spans="1:28" ht="35.25" customHeight="1">
      <c r="A141" s="11">
        <v>1</v>
      </c>
      <c r="B141" s="2">
        <f>SUBTOTAL(103,$A$9:A141)</f>
        <v>132</v>
      </c>
      <c r="C141" s="8" t="s">
        <v>624</v>
      </c>
      <c r="D141" s="36">
        <f t="shared" si="5"/>
        <v>460900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40">
        <v>0</v>
      </c>
      <c r="L141" s="39">
        <v>0</v>
      </c>
      <c r="M141" s="39">
        <v>0</v>
      </c>
      <c r="N141" s="39">
        <v>0</v>
      </c>
      <c r="O141" s="39">
        <v>460900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41">
        <v>2020</v>
      </c>
    </row>
    <row r="142" spans="1:28" ht="35.25" customHeight="1">
      <c r="A142" s="11">
        <v>1</v>
      </c>
      <c r="B142" s="2">
        <f>SUBTOTAL(103,$A$9:A142)</f>
        <v>133</v>
      </c>
      <c r="C142" s="8" t="s">
        <v>371</v>
      </c>
      <c r="D142" s="36">
        <f t="shared" si="5"/>
        <v>251475</v>
      </c>
      <c r="E142" s="39">
        <v>0</v>
      </c>
      <c r="F142" s="39">
        <v>0</v>
      </c>
      <c r="G142" s="39">
        <v>97440</v>
      </c>
      <c r="H142" s="39">
        <v>0</v>
      </c>
      <c r="I142" s="39">
        <v>15485</v>
      </c>
      <c r="J142" s="39">
        <v>0</v>
      </c>
      <c r="K142" s="40">
        <v>0</v>
      </c>
      <c r="L142" s="39">
        <v>0</v>
      </c>
      <c r="M142" s="39">
        <v>138550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41">
        <v>2020</v>
      </c>
    </row>
    <row r="143" spans="1:28" ht="35.25" customHeight="1">
      <c r="A143" s="11">
        <v>1</v>
      </c>
      <c r="B143" s="2">
        <f>SUBTOTAL(103,$A$9:A143)</f>
        <v>134</v>
      </c>
      <c r="C143" s="8" t="s">
        <v>435</v>
      </c>
      <c r="D143" s="36">
        <f t="shared" si="5"/>
        <v>329973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40">
        <v>0</v>
      </c>
      <c r="L143" s="39">
        <v>0</v>
      </c>
      <c r="M143" s="39">
        <v>0</v>
      </c>
      <c r="N143" s="39">
        <v>0</v>
      </c>
      <c r="O143" s="39">
        <v>329973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41">
        <v>2020</v>
      </c>
    </row>
    <row r="144" spans="1:28" ht="35.25" customHeight="1">
      <c r="A144" s="11">
        <v>1</v>
      </c>
      <c r="B144" s="2">
        <f>SUBTOTAL(103,$A$9:A144)</f>
        <v>135</v>
      </c>
      <c r="C144" s="8" t="s">
        <v>123</v>
      </c>
      <c r="D144" s="36">
        <f t="shared" si="5"/>
        <v>500731.2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40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500731.2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41">
        <v>2020</v>
      </c>
    </row>
    <row r="145" spans="1:28" ht="35.25" customHeight="1">
      <c r="A145" s="11">
        <v>1</v>
      </c>
      <c r="B145" s="2">
        <f>SUBTOTAL(103,$A$9:A145)</f>
        <v>136</v>
      </c>
      <c r="C145" s="8" t="s">
        <v>460</v>
      </c>
      <c r="D145" s="36">
        <f t="shared" si="5"/>
        <v>169106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40">
        <v>0</v>
      </c>
      <c r="L145" s="39">
        <v>0</v>
      </c>
      <c r="M145" s="39">
        <v>169106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41">
        <v>2020</v>
      </c>
    </row>
    <row r="146" spans="1:28" ht="35.25" customHeight="1">
      <c r="A146" s="11">
        <v>1</v>
      </c>
      <c r="B146" s="2">
        <f>SUBTOTAL(103,$A$9:A146)</f>
        <v>137</v>
      </c>
      <c r="C146" s="8" t="s">
        <v>489</v>
      </c>
      <c r="D146" s="36">
        <f t="shared" si="5"/>
        <v>221206.97</v>
      </c>
      <c r="E146" s="39">
        <v>0</v>
      </c>
      <c r="F146" s="39">
        <v>159320.97</v>
      </c>
      <c r="G146" s="39">
        <v>0</v>
      </c>
      <c r="H146" s="39">
        <v>0</v>
      </c>
      <c r="I146" s="39">
        <v>0</v>
      </c>
      <c r="J146" s="39">
        <v>0</v>
      </c>
      <c r="K146" s="40">
        <v>2</v>
      </c>
      <c r="L146" s="39">
        <v>61886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41">
        <v>2020</v>
      </c>
    </row>
    <row r="147" spans="1:28" ht="35.25" customHeight="1">
      <c r="A147" s="11">
        <v>1</v>
      </c>
      <c r="B147" s="2">
        <f>SUBTOTAL(103,$A$9:A147)</f>
        <v>138</v>
      </c>
      <c r="C147" s="8" t="s">
        <v>380</v>
      </c>
      <c r="D147" s="36">
        <f t="shared" si="5"/>
        <v>827847.37</v>
      </c>
      <c r="E147" s="39">
        <v>0</v>
      </c>
      <c r="F147" s="39">
        <v>0</v>
      </c>
      <c r="G147" s="39">
        <v>329415.37</v>
      </c>
      <c r="H147" s="39">
        <v>0</v>
      </c>
      <c r="I147" s="39">
        <v>0</v>
      </c>
      <c r="J147" s="39">
        <v>0</v>
      </c>
      <c r="K147" s="40">
        <v>0</v>
      </c>
      <c r="L147" s="39">
        <v>0</v>
      </c>
      <c r="M147" s="39">
        <v>498432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41">
        <v>2020</v>
      </c>
    </row>
    <row r="148" spans="1:28" ht="35.25" customHeight="1">
      <c r="A148" s="11">
        <v>1</v>
      </c>
      <c r="B148" s="2">
        <f>SUBTOTAL(103,$A$9:A148)</f>
        <v>139</v>
      </c>
      <c r="C148" s="8" t="s">
        <v>556</v>
      </c>
      <c r="D148" s="36">
        <f t="shared" si="5"/>
        <v>354653</v>
      </c>
      <c r="E148" s="39">
        <v>177326.5</v>
      </c>
      <c r="F148" s="39">
        <v>177326.5</v>
      </c>
      <c r="G148" s="39">
        <v>0</v>
      </c>
      <c r="H148" s="39">
        <v>0</v>
      </c>
      <c r="I148" s="39">
        <v>0</v>
      </c>
      <c r="J148" s="39">
        <v>0</v>
      </c>
      <c r="K148" s="40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41">
        <v>2020</v>
      </c>
    </row>
    <row r="149" spans="1:28" ht="35.25" customHeight="1">
      <c r="A149" s="11">
        <v>1</v>
      </c>
      <c r="B149" s="2">
        <f>SUBTOTAL(103,$A$9:A149)</f>
        <v>140</v>
      </c>
      <c r="C149" s="8" t="s">
        <v>665</v>
      </c>
      <c r="D149" s="36">
        <f t="shared" si="5"/>
        <v>202672.4</v>
      </c>
      <c r="E149" s="39">
        <v>0</v>
      </c>
      <c r="F149" s="39">
        <v>0</v>
      </c>
      <c r="G149" s="39">
        <v>0</v>
      </c>
      <c r="H149" s="39">
        <v>0</v>
      </c>
      <c r="I149" s="39">
        <v>202672.4</v>
      </c>
      <c r="J149" s="39">
        <v>0</v>
      </c>
      <c r="K149" s="40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41">
        <v>2020</v>
      </c>
    </row>
    <row r="150" spans="1:28" ht="35.25" customHeight="1">
      <c r="A150" s="11">
        <v>1</v>
      </c>
      <c r="B150" s="2">
        <f>SUBTOTAL(103,$A$9:A150)</f>
        <v>141</v>
      </c>
      <c r="C150" s="8" t="s">
        <v>701</v>
      </c>
      <c r="D150" s="36">
        <f t="shared" si="5"/>
        <v>694266.46</v>
      </c>
      <c r="E150" s="39">
        <v>0</v>
      </c>
      <c r="F150" s="39">
        <v>0</v>
      </c>
      <c r="G150" s="39">
        <v>0</v>
      </c>
      <c r="H150" s="39">
        <v>0</v>
      </c>
      <c r="I150" s="39">
        <v>62413.85</v>
      </c>
      <c r="J150" s="39">
        <v>0</v>
      </c>
      <c r="K150" s="40">
        <v>0</v>
      </c>
      <c r="L150" s="39">
        <v>0</v>
      </c>
      <c r="M150" s="39">
        <v>631852.61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41">
        <v>2020</v>
      </c>
    </row>
    <row r="151" spans="1:28" ht="35.25" customHeight="1">
      <c r="A151" s="11">
        <v>1</v>
      </c>
      <c r="B151" s="2">
        <f>SUBTOTAL(103,$A$9:A151)</f>
        <v>142</v>
      </c>
      <c r="C151" s="8" t="s">
        <v>72</v>
      </c>
      <c r="D151" s="36">
        <f t="shared" si="5"/>
        <v>254624</v>
      </c>
      <c r="E151" s="39">
        <v>0</v>
      </c>
      <c r="F151" s="39">
        <v>0</v>
      </c>
      <c r="G151" s="39">
        <v>254624</v>
      </c>
      <c r="H151" s="39">
        <v>0</v>
      </c>
      <c r="I151" s="39">
        <v>0</v>
      </c>
      <c r="J151" s="39">
        <v>0</v>
      </c>
      <c r="K151" s="40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41">
        <v>2020</v>
      </c>
    </row>
    <row r="152" spans="1:28" ht="35.25" customHeight="1">
      <c r="A152" s="11">
        <v>1</v>
      </c>
      <c r="B152" s="2">
        <f>SUBTOTAL(103,$A$9:A152)</f>
        <v>143</v>
      </c>
      <c r="C152" s="8" t="s">
        <v>129</v>
      </c>
      <c r="D152" s="36">
        <f t="shared" si="5"/>
        <v>279930.7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40">
        <v>0</v>
      </c>
      <c r="L152" s="39">
        <v>0</v>
      </c>
      <c r="M152" s="39">
        <v>0</v>
      </c>
      <c r="N152" s="39">
        <v>0</v>
      </c>
      <c r="O152" s="39">
        <f>259971+19959.7</f>
        <v>279930.7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41">
        <v>2020</v>
      </c>
    </row>
    <row r="153" spans="1:28" ht="35.25" customHeight="1">
      <c r="A153" s="11">
        <v>1</v>
      </c>
      <c r="B153" s="2">
        <f>SUBTOTAL(103,$A$9:A153)</f>
        <v>144</v>
      </c>
      <c r="C153" s="8" t="s">
        <v>620</v>
      </c>
      <c r="D153" s="36">
        <f t="shared" si="5"/>
        <v>1403305.8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40">
        <v>0</v>
      </c>
      <c r="L153" s="39">
        <v>0</v>
      </c>
      <c r="M153" s="39">
        <v>0</v>
      </c>
      <c r="N153" s="39">
        <v>0</v>
      </c>
      <c r="O153" s="39">
        <v>1403305.8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41">
        <v>2020</v>
      </c>
    </row>
    <row r="154" spans="1:28" ht="35.25" customHeight="1">
      <c r="A154" s="11">
        <v>1</v>
      </c>
      <c r="B154" s="2">
        <f>SUBTOTAL(103,$A$9:A154)</f>
        <v>145</v>
      </c>
      <c r="C154" s="8" t="s">
        <v>950</v>
      </c>
      <c r="D154" s="36">
        <f t="shared" si="5"/>
        <v>7398819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0">
        <v>7</v>
      </c>
      <c r="L154" s="39">
        <v>1200000</v>
      </c>
      <c r="M154" s="39">
        <v>4954168</v>
      </c>
      <c r="N154" s="39">
        <v>0</v>
      </c>
      <c r="O154" s="39">
        <v>1244651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41">
        <v>2020</v>
      </c>
    </row>
    <row r="155" spans="1:28" ht="35.25" customHeight="1">
      <c r="A155" s="11">
        <v>1</v>
      </c>
      <c r="B155" s="2">
        <f>SUBTOTAL(103,$A$9:A155)</f>
        <v>146</v>
      </c>
      <c r="C155" s="8" t="s">
        <v>349</v>
      </c>
      <c r="D155" s="36">
        <f t="shared" si="5"/>
        <v>1079600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0">
        <v>0</v>
      </c>
      <c r="L155" s="39">
        <v>0</v>
      </c>
      <c r="M155" s="39">
        <v>1079600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41">
        <v>2020</v>
      </c>
    </row>
    <row r="156" spans="1:28" ht="35.25" customHeight="1">
      <c r="A156" s="11">
        <v>1</v>
      </c>
      <c r="B156" s="2">
        <f>SUBTOTAL(103,$A$9:A156)</f>
        <v>147</v>
      </c>
      <c r="C156" s="8" t="s">
        <v>657</v>
      </c>
      <c r="D156" s="36">
        <f t="shared" si="5"/>
        <v>285704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0">
        <v>0</v>
      </c>
      <c r="L156" s="39">
        <v>0</v>
      </c>
      <c r="M156" s="39">
        <v>0</v>
      </c>
      <c r="N156" s="39">
        <v>68000</v>
      </c>
      <c r="O156" s="39">
        <v>217704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41">
        <v>2020</v>
      </c>
    </row>
    <row r="157" spans="1:28" ht="35.25" customHeight="1">
      <c r="A157" s="11">
        <v>1</v>
      </c>
      <c r="B157" s="2">
        <f>SUBTOTAL(103,$A$9:A157)</f>
        <v>148</v>
      </c>
      <c r="C157" s="8" t="s">
        <v>780</v>
      </c>
      <c r="D157" s="36">
        <f t="shared" si="5"/>
        <v>165037</v>
      </c>
      <c r="E157" s="39">
        <v>0</v>
      </c>
      <c r="F157" s="39">
        <v>165037</v>
      </c>
      <c r="G157" s="39">
        <v>0</v>
      </c>
      <c r="H157" s="39">
        <v>0</v>
      </c>
      <c r="I157" s="39">
        <v>0</v>
      </c>
      <c r="J157" s="39">
        <v>0</v>
      </c>
      <c r="K157" s="40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41">
        <v>2020</v>
      </c>
    </row>
    <row r="158" spans="1:28" ht="35.25" customHeight="1">
      <c r="A158" s="11">
        <v>1</v>
      </c>
      <c r="B158" s="2">
        <f>SUBTOTAL(103,$A$9:A158)</f>
        <v>149</v>
      </c>
      <c r="C158" s="8" t="s">
        <v>592</v>
      </c>
      <c r="D158" s="36">
        <f t="shared" si="5"/>
        <v>589000</v>
      </c>
      <c r="E158" s="39">
        <v>0</v>
      </c>
      <c r="F158" s="39">
        <v>0</v>
      </c>
      <c r="G158" s="39">
        <v>0</v>
      </c>
      <c r="H158" s="39">
        <v>0</v>
      </c>
      <c r="I158" s="39">
        <v>589000</v>
      </c>
      <c r="J158" s="39">
        <v>0</v>
      </c>
      <c r="K158" s="40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41">
        <v>2020</v>
      </c>
    </row>
    <row r="159" spans="1:28" ht="35.25" customHeight="1">
      <c r="A159" s="11">
        <v>1</v>
      </c>
      <c r="B159" s="2">
        <f>SUBTOTAL(103,$A$9:A159)</f>
        <v>150</v>
      </c>
      <c r="C159" s="8" t="s">
        <v>372</v>
      </c>
      <c r="D159" s="36">
        <f t="shared" si="5"/>
        <v>2370868.27</v>
      </c>
      <c r="E159" s="39">
        <v>0</v>
      </c>
      <c r="F159" s="39">
        <v>298952.02</v>
      </c>
      <c r="G159" s="39">
        <v>1793579.5499999998</v>
      </c>
      <c r="H159" s="39">
        <v>278336.7</v>
      </c>
      <c r="I159" s="39">
        <v>0</v>
      </c>
      <c r="J159" s="39">
        <v>0</v>
      </c>
      <c r="K159" s="40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41">
        <v>2020</v>
      </c>
    </row>
    <row r="160" spans="1:28" ht="35.25" customHeight="1">
      <c r="A160" s="11">
        <v>1</v>
      </c>
      <c r="B160" s="2">
        <f>SUBTOTAL(103,$A$9:A160)</f>
        <v>151</v>
      </c>
      <c r="C160" s="8" t="s">
        <v>353</v>
      </c>
      <c r="D160" s="36">
        <f t="shared" si="5"/>
        <v>758999.85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0">
        <v>0</v>
      </c>
      <c r="L160" s="39">
        <v>0</v>
      </c>
      <c r="M160" s="39">
        <v>758999.85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41">
        <v>2020</v>
      </c>
    </row>
    <row r="161" spans="1:28" ht="35.25" customHeight="1">
      <c r="A161" s="11">
        <v>1</v>
      </c>
      <c r="B161" s="2">
        <f>SUBTOTAL(103,$A$9:A161)</f>
        <v>152</v>
      </c>
      <c r="C161" s="8" t="s">
        <v>989</v>
      </c>
      <c r="D161" s="36">
        <f t="shared" si="5"/>
        <v>214233.77000000002</v>
      </c>
      <c r="E161" s="39">
        <v>0</v>
      </c>
      <c r="F161" s="39">
        <v>0</v>
      </c>
      <c r="G161" s="39">
        <v>214233.77000000002</v>
      </c>
      <c r="H161" s="39">
        <v>0</v>
      </c>
      <c r="I161" s="39">
        <v>0</v>
      </c>
      <c r="J161" s="39">
        <v>0</v>
      </c>
      <c r="K161" s="40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41">
        <v>2020</v>
      </c>
    </row>
    <row r="162" spans="1:28" ht="35.25" customHeight="1">
      <c r="A162" s="11">
        <v>1</v>
      </c>
      <c r="B162" s="2">
        <f>SUBTOTAL(103,$A$9:A162)</f>
        <v>153</v>
      </c>
      <c r="C162" s="8" t="s">
        <v>373</v>
      </c>
      <c r="D162" s="36">
        <f t="shared" si="5"/>
        <v>512800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0">
        <v>0</v>
      </c>
      <c r="L162" s="39">
        <v>0</v>
      </c>
      <c r="M162" s="39">
        <v>0</v>
      </c>
      <c r="N162" s="39">
        <v>0</v>
      </c>
      <c r="O162" s="39">
        <v>512800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41">
        <v>2020</v>
      </c>
    </row>
    <row r="163" spans="1:28" ht="35.25" customHeight="1">
      <c r="A163" s="11">
        <v>1</v>
      </c>
      <c r="B163" s="2">
        <f>SUBTOTAL(103,$A$9:A163)</f>
        <v>154</v>
      </c>
      <c r="C163" s="8" t="s">
        <v>404</v>
      </c>
      <c r="D163" s="36">
        <f t="shared" si="5"/>
        <v>222265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0">
        <v>0</v>
      </c>
      <c r="L163" s="39">
        <v>0</v>
      </c>
      <c r="M163" s="39">
        <v>0</v>
      </c>
      <c r="N163" s="39">
        <v>186025</v>
      </c>
      <c r="O163" s="39">
        <v>36240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41">
        <v>2020</v>
      </c>
    </row>
    <row r="164" spans="1:28" ht="35.25" customHeight="1">
      <c r="A164" s="11">
        <v>1</v>
      </c>
      <c r="B164" s="2">
        <f>SUBTOTAL(103,$A$9:A164)</f>
        <v>155</v>
      </c>
      <c r="C164" s="8" t="s">
        <v>493</v>
      </c>
      <c r="D164" s="36">
        <f t="shared" si="5"/>
        <v>204454</v>
      </c>
      <c r="E164" s="39">
        <v>48377</v>
      </c>
      <c r="F164" s="39">
        <v>48377</v>
      </c>
      <c r="G164" s="39">
        <v>107700</v>
      </c>
      <c r="H164" s="39">
        <v>0</v>
      </c>
      <c r="I164" s="39">
        <v>0</v>
      </c>
      <c r="J164" s="39">
        <v>0</v>
      </c>
      <c r="K164" s="40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41">
        <v>2020</v>
      </c>
    </row>
    <row r="165" spans="1:28" ht="35.25" customHeight="1">
      <c r="A165" s="11">
        <v>1</v>
      </c>
      <c r="B165" s="2">
        <f>SUBTOTAL(103,$A$9:A165)</f>
        <v>156</v>
      </c>
      <c r="C165" s="8" t="s">
        <v>545</v>
      </c>
      <c r="D165" s="36">
        <f t="shared" si="5"/>
        <v>143710.21</v>
      </c>
      <c r="E165" s="39">
        <v>143710.21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40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39">
        <v>0</v>
      </c>
      <c r="AA165" s="39">
        <v>0</v>
      </c>
      <c r="AB165" s="41">
        <v>2020</v>
      </c>
    </row>
    <row r="166" spans="1:28" ht="35.25" customHeight="1">
      <c r="A166" s="11">
        <v>1</v>
      </c>
      <c r="B166" s="2">
        <f>SUBTOTAL(103,$A$9:A166)</f>
        <v>157</v>
      </c>
      <c r="C166" s="8" t="s">
        <v>764</v>
      </c>
      <c r="D166" s="36">
        <f t="shared" si="5"/>
        <v>129672.73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0">
        <v>0</v>
      </c>
      <c r="L166" s="39">
        <v>0</v>
      </c>
      <c r="M166" s="39">
        <v>0</v>
      </c>
      <c r="N166" s="39">
        <v>0</v>
      </c>
      <c r="O166" s="39">
        <v>129672.73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41">
        <v>2020</v>
      </c>
    </row>
    <row r="167" spans="1:28" ht="35.25" customHeight="1">
      <c r="A167" s="11">
        <v>1</v>
      </c>
      <c r="B167" s="2">
        <f>SUBTOTAL(103,$A$9:A167)</f>
        <v>158</v>
      </c>
      <c r="C167" s="8" t="s">
        <v>558</v>
      </c>
      <c r="D167" s="36">
        <f t="shared" si="5"/>
        <v>338000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40">
        <v>0</v>
      </c>
      <c r="L167" s="39">
        <v>0</v>
      </c>
      <c r="M167" s="39">
        <v>0</v>
      </c>
      <c r="N167" s="39">
        <v>0</v>
      </c>
      <c r="O167" s="39">
        <v>338000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39">
        <v>0</v>
      </c>
      <c r="AA167" s="39">
        <v>0</v>
      </c>
      <c r="AB167" s="41">
        <v>2020</v>
      </c>
    </row>
    <row r="168" spans="1:28" ht="35.25" customHeight="1">
      <c r="A168" s="11">
        <v>1</v>
      </c>
      <c r="B168" s="2">
        <f>SUBTOTAL(103,$A$9:A168)</f>
        <v>159</v>
      </c>
      <c r="C168" s="8" t="s">
        <v>640</v>
      </c>
      <c r="D168" s="36">
        <f t="shared" si="5"/>
        <v>232842.47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40">
        <v>0</v>
      </c>
      <c r="L168" s="39">
        <v>0</v>
      </c>
      <c r="M168" s="39">
        <v>0</v>
      </c>
      <c r="N168" s="39">
        <v>0</v>
      </c>
      <c r="O168" s="39">
        <v>232842.47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41">
        <v>2020</v>
      </c>
    </row>
    <row r="169" spans="1:28" ht="35.25" customHeight="1">
      <c r="A169" s="11">
        <v>1</v>
      </c>
      <c r="B169" s="2">
        <f>SUBTOTAL(103,$A$9:A169)</f>
        <v>160</v>
      </c>
      <c r="C169" s="8" t="s">
        <v>559</v>
      </c>
      <c r="D169" s="36">
        <f t="shared" si="5"/>
        <v>1004030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40">
        <v>0</v>
      </c>
      <c r="L169" s="39">
        <v>0</v>
      </c>
      <c r="M169" s="39">
        <v>1004030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41">
        <v>2020</v>
      </c>
    </row>
    <row r="170" spans="1:28" ht="35.25" customHeight="1">
      <c r="A170" s="11">
        <v>1</v>
      </c>
      <c r="B170" s="2">
        <f>SUBTOTAL(103,$A$9:A170)</f>
        <v>161</v>
      </c>
      <c r="C170" s="8" t="s">
        <v>667</v>
      </c>
      <c r="D170" s="36">
        <f t="shared" si="5"/>
        <v>533500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40">
        <v>0</v>
      </c>
      <c r="L170" s="39">
        <v>0</v>
      </c>
      <c r="M170" s="39">
        <v>533500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41">
        <v>2020</v>
      </c>
    </row>
    <row r="171" spans="1:28" ht="35.25" customHeight="1">
      <c r="A171" s="11">
        <v>1</v>
      </c>
      <c r="B171" s="2">
        <f>SUBTOTAL(103,$A$9:A171)</f>
        <v>162</v>
      </c>
      <c r="C171" s="8" t="s">
        <v>439</v>
      </c>
      <c r="D171" s="36">
        <f t="shared" si="5"/>
        <v>126461.17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0">
        <v>0</v>
      </c>
      <c r="L171" s="39">
        <v>0</v>
      </c>
      <c r="M171" s="39">
        <v>0</v>
      </c>
      <c r="N171" s="39">
        <v>0</v>
      </c>
      <c r="O171" s="39">
        <v>126461.17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41">
        <v>2020</v>
      </c>
    </row>
    <row r="172" spans="1:28" ht="35.25" customHeight="1">
      <c r="A172" s="11">
        <v>1</v>
      </c>
      <c r="B172" s="2">
        <f>SUBTOTAL(103,$A$9:A172)</f>
        <v>163</v>
      </c>
      <c r="C172" s="8" t="s">
        <v>609</v>
      </c>
      <c r="D172" s="36">
        <f t="shared" si="5"/>
        <v>1886545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40">
        <v>0</v>
      </c>
      <c r="L172" s="39">
        <v>0</v>
      </c>
      <c r="M172" s="39">
        <v>794470</v>
      </c>
      <c r="N172" s="39">
        <v>0</v>
      </c>
      <c r="O172" s="39">
        <v>0</v>
      </c>
      <c r="P172" s="39">
        <v>1092075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41">
        <v>2020</v>
      </c>
    </row>
    <row r="173" spans="1:28" ht="35.25" customHeight="1">
      <c r="A173" s="11">
        <v>1</v>
      </c>
      <c r="B173" s="2">
        <f>SUBTOTAL(103,$A$9:A173)</f>
        <v>164</v>
      </c>
      <c r="C173" s="8" t="s">
        <v>131</v>
      </c>
      <c r="D173" s="36">
        <f t="shared" si="5"/>
        <v>1800000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40">
        <v>1</v>
      </c>
      <c r="L173" s="39">
        <v>1800000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41">
        <v>2020</v>
      </c>
    </row>
    <row r="174" spans="1:28" ht="35.25" customHeight="1">
      <c r="A174" s="11">
        <v>1</v>
      </c>
      <c r="B174" s="2">
        <f>SUBTOTAL(103,$A$9:A174)</f>
        <v>165</v>
      </c>
      <c r="C174" s="8" t="s">
        <v>512</v>
      </c>
      <c r="D174" s="36">
        <f t="shared" si="5"/>
        <v>1842506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40">
        <v>0</v>
      </c>
      <c r="L174" s="39">
        <v>0</v>
      </c>
      <c r="M174" s="39">
        <v>0</v>
      </c>
      <c r="N174" s="39">
        <v>0</v>
      </c>
      <c r="O174" s="39">
        <v>1842506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41">
        <v>2020</v>
      </c>
    </row>
    <row r="175" spans="1:28" ht="35.25" customHeight="1">
      <c r="A175" s="11">
        <v>1</v>
      </c>
      <c r="B175" s="2">
        <f>SUBTOTAL(103,$A$9:A175)</f>
        <v>166</v>
      </c>
      <c r="C175" s="8" t="s">
        <v>561</v>
      </c>
      <c r="D175" s="36">
        <f t="shared" si="5"/>
        <v>357798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40">
        <v>0</v>
      </c>
      <c r="L175" s="39">
        <v>0</v>
      </c>
      <c r="M175" s="39">
        <v>357798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41">
        <v>2020</v>
      </c>
    </row>
    <row r="176" spans="1:28" ht="35.25" customHeight="1">
      <c r="A176" s="11">
        <v>1</v>
      </c>
      <c r="B176" s="2">
        <f>SUBTOTAL(103,$A$9:A176)</f>
        <v>167</v>
      </c>
      <c r="C176" s="8" t="s">
        <v>405</v>
      </c>
      <c r="D176" s="36">
        <f t="shared" si="5"/>
        <v>152127</v>
      </c>
      <c r="E176" s="39">
        <v>0</v>
      </c>
      <c r="F176" s="39">
        <v>0</v>
      </c>
      <c r="G176" s="39">
        <v>152127</v>
      </c>
      <c r="H176" s="39">
        <v>0</v>
      </c>
      <c r="I176" s="39">
        <v>0</v>
      </c>
      <c r="J176" s="39">
        <v>0</v>
      </c>
      <c r="K176" s="40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41">
        <v>2020</v>
      </c>
    </row>
    <row r="177" spans="1:28" ht="35.25" customHeight="1">
      <c r="A177" s="11">
        <v>1</v>
      </c>
      <c r="B177" s="2">
        <f>SUBTOTAL(103,$A$9:A177)</f>
        <v>168</v>
      </c>
      <c r="C177" s="8" t="s">
        <v>587</v>
      </c>
      <c r="D177" s="36">
        <f t="shared" si="5"/>
        <v>949535</v>
      </c>
      <c r="E177" s="39">
        <v>139194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0">
        <v>0</v>
      </c>
      <c r="L177" s="39">
        <v>0</v>
      </c>
      <c r="M177" s="39">
        <v>0</v>
      </c>
      <c r="N177" s="39">
        <v>0</v>
      </c>
      <c r="O177" s="39">
        <v>810341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41">
        <v>2020</v>
      </c>
    </row>
    <row r="178" spans="1:28" ht="35.25" customHeight="1">
      <c r="A178" s="11">
        <v>1</v>
      </c>
      <c r="B178" s="2">
        <f>SUBTOTAL(103,$A$9:A178)</f>
        <v>169</v>
      </c>
      <c r="C178" s="8" t="s">
        <v>753</v>
      </c>
      <c r="D178" s="36">
        <f t="shared" si="5"/>
        <v>562718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0">
        <v>0</v>
      </c>
      <c r="L178" s="39">
        <v>0</v>
      </c>
      <c r="M178" s="39">
        <v>0</v>
      </c>
      <c r="N178" s="39">
        <v>562718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41">
        <v>2020</v>
      </c>
    </row>
    <row r="179" spans="1:28" ht="35.25" customHeight="1">
      <c r="A179" s="11">
        <v>1</v>
      </c>
      <c r="B179" s="2">
        <f>SUBTOTAL(103,$A$9:A179)</f>
        <v>170</v>
      </c>
      <c r="C179" s="8" t="s">
        <v>710</v>
      </c>
      <c r="D179" s="36">
        <f t="shared" si="5"/>
        <v>523273.69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40">
        <v>0</v>
      </c>
      <c r="L179" s="39">
        <v>0</v>
      </c>
      <c r="M179" s="39">
        <v>523273.69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41">
        <v>2020</v>
      </c>
    </row>
    <row r="180" spans="1:28" ht="35.25" customHeight="1">
      <c r="A180" s="11">
        <v>1</v>
      </c>
      <c r="B180" s="2">
        <f>SUBTOTAL(103,$A$9:A180)</f>
        <v>171</v>
      </c>
      <c r="C180" s="8" t="s">
        <v>755</v>
      </c>
      <c r="D180" s="36">
        <f t="shared" si="5"/>
        <v>405244</v>
      </c>
      <c r="E180" s="39">
        <v>0</v>
      </c>
      <c r="F180" s="39">
        <v>405244</v>
      </c>
      <c r="G180" s="39">
        <v>0</v>
      </c>
      <c r="H180" s="39">
        <v>0</v>
      </c>
      <c r="I180" s="39">
        <v>0</v>
      </c>
      <c r="J180" s="39">
        <v>0</v>
      </c>
      <c r="K180" s="40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41">
        <v>2020</v>
      </c>
    </row>
    <row r="181" spans="1:28" ht="35.25" customHeight="1">
      <c r="A181" s="11">
        <v>1</v>
      </c>
      <c r="B181" s="2">
        <f>SUBTOTAL(103,$A$9:A181)</f>
        <v>172</v>
      </c>
      <c r="C181" s="8" t="s">
        <v>642</v>
      </c>
      <c r="D181" s="36">
        <f t="shared" si="5"/>
        <v>31500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40">
        <v>0</v>
      </c>
      <c r="L181" s="39">
        <v>0</v>
      </c>
      <c r="M181" s="39">
        <v>31500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41">
        <v>2020</v>
      </c>
    </row>
    <row r="182" spans="1:28" ht="35.25" customHeight="1">
      <c r="A182" s="11">
        <v>1</v>
      </c>
      <c r="B182" s="2">
        <f>SUBTOTAL(103,$A$9:A182)</f>
        <v>173</v>
      </c>
      <c r="C182" s="8" t="s">
        <v>772</v>
      </c>
      <c r="D182" s="36">
        <f t="shared" si="5"/>
        <v>739065.53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0">
        <v>1</v>
      </c>
      <c r="L182" s="39">
        <v>226848.8</v>
      </c>
      <c r="M182" s="39">
        <v>247409</v>
      </c>
      <c r="N182" s="39">
        <v>0</v>
      </c>
      <c r="O182" s="39">
        <v>264807.73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41">
        <v>2020</v>
      </c>
    </row>
    <row r="183" spans="1:28" ht="35.25" customHeight="1">
      <c r="A183" s="11">
        <v>1</v>
      </c>
      <c r="B183" s="2">
        <f>SUBTOTAL(103,$A$9:A183)</f>
        <v>174</v>
      </c>
      <c r="C183" s="8" t="s">
        <v>75</v>
      </c>
      <c r="D183" s="36">
        <f t="shared" si="5"/>
        <v>389342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0">
        <v>0</v>
      </c>
      <c r="L183" s="39">
        <v>0</v>
      </c>
      <c r="M183" s="39">
        <v>0</v>
      </c>
      <c r="N183" s="39">
        <v>0</v>
      </c>
      <c r="O183" s="39">
        <v>389342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0</v>
      </c>
      <c r="AA183" s="39">
        <v>0</v>
      </c>
      <c r="AB183" s="41">
        <v>2020</v>
      </c>
    </row>
    <row r="184" spans="1:28" ht="35.25" customHeight="1">
      <c r="A184" s="11">
        <v>1</v>
      </c>
      <c r="B184" s="2">
        <f>SUBTOTAL(103,$A$9:A184)</f>
        <v>175</v>
      </c>
      <c r="C184" s="8" t="s">
        <v>991</v>
      </c>
      <c r="D184" s="36">
        <f t="shared" si="5"/>
        <v>909165.72</v>
      </c>
      <c r="E184" s="39">
        <v>0</v>
      </c>
      <c r="F184" s="39">
        <v>0</v>
      </c>
      <c r="G184" s="39">
        <v>192500</v>
      </c>
      <c r="H184" s="39">
        <v>0</v>
      </c>
      <c r="I184" s="39">
        <v>0</v>
      </c>
      <c r="J184" s="39">
        <v>0</v>
      </c>
      <c r="K184" s="40">
        <v>0</v>
      </c>
      <c r="L184" s="39">
        <v>0</v>
      </c>
      <c r="M184" s="39">
        <v>0</v>
      </c>
      <c r="N184" s="39">
        <v>0</v>
      </c>
      <c r="O184" s="39">
        <v>716665.72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41">
        <v>2020</v>
      </c>
    </row>
    <row r="185" spans="1:28" ht="35.25" customHeight="1">
      <c r="A185" s="11">
        <v>1</v>
      </c>
      <c r="B185" s="2">
        <f>SUBTOTAL(103,$A$9:A185)</f>
        <v>176</v>
      </c>
      <c r="C185" s="8" t="s">
        <v>867</v>
      </c>
      <c r="D185" s="36">
        <f t="shared" si="5"/>
        <v>2060881.02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40">
        <v>0</v>
      </c>
      <c r="L185" s="39">
        <v>0</v>
      </c>
      <c r="M185" s="39">
        <v>1768030</v>
      </c>
      <c r="N185" s="39">
        <v>0</v>
      </c>
      <c r="O185" s="39">
        <v>292851.02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41">
        <v>2020</v>
      </c>
    </row>
    <row r="186" spans="1:28" ht="35.25" customHeight="1">
      <c r="A186" s="11">
        <v>1</v>
      </c>
      <c r="B186" s="2">
        <f>SUBTOTAL(103,$A$9:A186)</f>
        <v>177</v>
      </c>
      <c r="C186" s="8" t="s">
        <v>643</v>
      </c>
      <c r="D186" s="36">
        <f t="shared" si="5"/>
        <v>498750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40">
        <v>0</v>
      </c>
      <c r="L186" s="39">
        <v>0</v>
      </c>
      <c r="M186" s="39">
        <v>0</v>
      </c>
      <c r="N186" s="39">
        <v>0</v>
      </c>
      <c r="O186" s="39">
        <v>498750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41">
        <v>2020</v>
      </c>
    </row>
    <row r="187" spans="1:28" ht="35.25" customHeight="1">
      <c r="A187" s="11">
        <v>1</v>
      </c>
      <c r="B187" s="2">
        <f>SUBTOTAL(103,$A$9:A187)</f>
        <v>178</v>
      </c>
      <c r="C187" s="8" t="s">
        <v>345</v>
      </c>
      <c r="D187" s="36">
        <f t="shared" si="5"/>
        <v>781837.52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0">
        <v>0</v>
      </c>
      <c r="L187" s="39">
        <v>0</v>
      </c>
      <c r="M187" s="39">
        <v>72227.39</v>
      </c>
      <c r="N187" s="39">
        <v>380731.18</v>
      </c>
      <c r="O187" s="39">
        <v>328878.95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41">
        <v>2020</v>
      </c>
    </row>
    <row r="188" spans="1:28" ht="35.25" customHeight="1">
      <c r="A188" s="11">
        <v>1</v>
      </c>
      <c r="B188" s="2">
        <f>SUBTOTAL(103,$A$9:A188)</f>
        <v>179</v>
      </c>
      <c r="C188" s="8" t="s">
        <v>440</v>
      </c>
      <c r="D188" s="36">
        <f t="shared" si="5"/>
        <v>105000</v>
      </c>
      <c r="E188" s="39">
        <v>105000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0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41">
        <v>2020</v>
      </c>
    </row>
    <row r="189" spans="1:28" ht="35.25" customHeight="1">
      <c r="A189" s="11">
        <v>1</v>
      </c>
      <c r="B189" s="2">
        <f>SUBTOTAL(103,$A$9:A189)</f>
        <v>180</v>
      </c>
      <c r="C189" s="8" t="s">
        <v>466</v>
      </c>
      <c r="D189" s="36">
        <f t="shared" si="5"/>
        <v>525162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0">
        <v>0</v>
      </c>
      <c r="L189" s="39">
        <v>0</v>
      </c>
      <c r="M189" s="39">
        <v>525162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0</v>
      </c>
      <c r="AB189" s="41">
        <v>2020</v>
      </c>
    </row>
    <row r="190" spans="1:28" ht="35.25" customHeight="1">
      <c r="A190" s="11">
        <v>1</v>
      </c>
      <c r="B190" s="2">
        <f>SUBTOTAL(103,$A$9:A190)</f>
        <v>181</v>
      </c>
      <c r="C190" s="8" t="s">
        <v>901</v>
      </c>
      <c r="D190" s="36">
        <f t="shared" si="5"/>
        <v>1389500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40">
        <v>0</v>
      </c>
      <c r="L190" s="39">
        <v>0</v>
      </c>
      <c r="M190" s="39">
        <v>1389500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41">
        <v>2020</v>
      </c>
    </row>
    <row r="191" spans="1:28" ht="35.25" customHeight="1">
      <c r="A191" s="11">
        <v>1</v>
      </c>
      <c r="B191" s="2">
        <f>SUBTOTAL(103,$A$9:A191)</f>
        <v>182</v>
      </c>
      <c r="C191" s="8" t="s">
        <v>132</v>
      </c>
      <c r="D191" s="36">
        <f t="shared" si="5"/>
        <v>1178009</v>
      </c>
      <c r="E191" s="39">
        <v>215265</v>
      </c>
      <c r="F191" s="39">
        <v>85000</v>
      </c>
      <c r="G191" s="39">
        <v>0</v>
      </c>
      <c r="H191" s="39">
        <v>0</v>
      </c>
      <c r="I191" s="39">
        <v>184629</v>
      </c>
      <c r="J191" s="39">
        <v>0</v>
      </c>
      <c r="K191" s="40">
        <v>0</v>
      </c>
      <c r="L191" s="39">
        <v>0</v>
      </c>
      <c r="M191" s="39">
        <v>486000</v>
      </c>
      <c r="N191" s="39">
        <v>174615</v>
      </c>
      <c r="O191" s="39">
        <v>32500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41">
        <v>2020</v>
      </c>
    </row>
    <row r="192" spans="1:28" ht="35.25" customHeight="1">
      <c r="A192" s="11">
        <v>1</v>
      </c>
      <c r="B192" s="2">
        <f>SUBTOTAL(103,$A$9:A192)</f>
        <v>183</v>
      </c>
      <c r="C192" s="8" t="s">
        <v>133</v>
      </c>
      <c r="D192" s="36">
        <f t="shared" si="5"/>
        <v>403507.08</v>
      </c>
      <c r="E192" s="39">
        <v>201753.54</v>
      </c>
      <c r="F192" s="39">
        <v>201753.54</v>
      </c>
      <c r="G192" s="39">
        <v>0</v>
      </c>
      <c r="H192" s="39">
        <v>0</v>
      </c>
      <c r="I192" s="39">
        <v>0</v>
      </c>
      <c r="J192" s="39">
        <v>0</v>
      </c>
      <c r="K192" s="40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41">
        <v>2020</v>
      </c>
    </row>
    <row r="193" spans="1:28" ht="35.25" customHeight="1">
      <c r="A193" s="11">
        <v>1</v>
      </c>
      <c r="B193" s="2">
        <f>SUBTOTAL(103,$A$9:A193)</f>
        <v>184</v>
      </c>
      <c r="C193" s="8" t="s">
        <v>644</v>
      </c>
      <c r="D193" s="36">
        <f t="shared" si="5"/>
        <v>515016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0">
        <v>0</v>
      </c>
      <c r="L193" s="39">
        <v>0</v>
      </c>
      <c r="M193" s="39">
        <v>515016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41">
        <v>2020</v>
      </c>
    </row>
    <row r="194" spans="1:28" ht="35.25" customHeight="1">
      <c r="A194" s="11">
        <v>1</v>
      </c>
      <c r="B194" s="2">
        <f>SUBTOTAL(103,$A$9:A194)</f>
        <v>185</v>
      </c>
      <c r="C194" s="8" t="s">
        <v>562</v>
      </c>
      <c r="D194" s="36">
        <f t="shared" si="5"/>
        <v>145556.3</v>
      </c>
      <c r="E194" s="39">
        <v>0</v>
      </c>
      <c r="F194" s="39">
        <v>0</v>
      </c>
      <c r="G194" s="39">
        <v>145556.3</v>
      </c>
      <c r="H194" s="39">
        <v>0</v>
      </c>
      <c r="I194" s="39">
        <v>0</v>
      </c>
      <c r="J194" s="39">
        <v>0</v>
      </c>
      <c r="K194" s="40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41">
        <v>2020</v>
      </c>
    </row>
    <row r="195" spans="1:28" ht="35.25" customHeight="1">
      <c r="A195" s="11">
        <v>1</v>
      </c>
      <c r="B195" s="2">
        <f>SUBTOTAL(103,$A$9:A195)</f>
        <v>186</v>
      </c>
      <c r="C195" s="8" t="s">
        <v>467</v>
      </c>
      <c r="D195" s="36">
        <f t="shared" si="5"/>
        <v>422807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40">
        <v>0</v>
      </c>
      <c r="L195" s="39">
        <v>0</v>
      </c>
      <c r="M195" s="39">
        <v>0</v>
      </c>
      <c r="N195" s="39">
        <v>0</v>
      </c>
      <c r="O195" s="39">
        <v>422807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41">
        <v>2020</v>
      </c>
    </row>
    <row r="196" spans="1:28" ht="35.25" customHeight="1">
      <c r="A196" s="11">
        <v>1</v>
      </c>
      <c r="B196" s="2">
        <f>SUBTOTAL(103,$A$9:A196)</f>
        <v>187</v>
      </c>
      <c r="C196" s="8" t="s">
        <v>992</v>
      </c>
      <c r="D196" s="36">
        <f t="shared" si="5"/>
        <v>1415725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0">
        <v>0</v>
      </c>
      <c r="L196" s="39">
        <v>0</v>
      </c>
      <c r="M196" s="39">
        <v>1415725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41">
        <v>2020</v>
      </c>
    </row>
    <row r="197" spans="1:28" ht="35.25" customHeight="1">
      <c r="A197" s="11">
        <v>1</v>
      </c>
      <c r="B197" s="2">
        <f>SUBTOTAL(103,$A$9:A197)</f>
        <v>188</v>
      </c>
      <c r="C197" s="8" t="s">
        <v>879</v>
      </c>
      <c r="D197" s="36">
        <f t="shared" si="5"/>
        <v>375709.22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0">
        <v>0</v>
      </c>
      <c r="L197" s="39">
        <v>0</v>
      </c>
      <c r="M197" s="39">
        <v>0</v>
      </c>
      <c r="N197" s="39">
        <v>0</v>
      </c>
      <c r="O197" s="39">
        <v>375709.22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41">
        <v>2020</v>
      </c>
    </row>
    <row r="198" spans="1:28" ht="35.25" customHeight="1">
      <c r="A198" s="11">
        <v>1</v>
      </c>
      <c r="B198" s="2">
        <f>SUBTOTAL(103,$A$9:A198)</f>
        <v>189</v>
      </c>
      <c r="C198" s="8" t="s">
        <v>1080</v>
      </c>
      <c r="D198" s="36">
        <f t="shared" si="5"/>
        <v>2342000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0">
        <v>1</v>
      </c>
      <c r="L198" s="39">
        <v>2342000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41">
        <v>2020</v>
      </c>
    </row>
    <row r="199" spans="1:28" ht="35.25" customHeight="1">
      <c r="A199" s="11">
        <v>1</v>
      </c>
      <c r="B199" s="2">
        <f>SUBTOTAL(103,$A$9:A199)</f>
        <v>190</v>
      </c>
      <c r="C199" s="8" t="s">
        <v>1081</v>
      </c>
      <c r="D199" s="36">
        <f t="shared" si="5"/>
        <v>3560254.02</v>
      </c>
      <c r="E199" s="39">
        <v>0</v>
      </c>
      <c r="F199" s="39">
        <v>0</v>
      </c>
      <c r="G199" s="39">
        <v>0</v>
      </c>
      <c r="H199" s="39">
        <v>0</v>
      </c>
      <c r="I199" s="39">
        <v>2895732.04</v>
      </c>
      <c r="J199" s="39">
        <v>0</v>
      </c>
      <c r="K199" s="40">
        <v>0</v>
      </c>
      <c r="L199" s="39">
        <v>0</v>
      </c>
      <c r="M199" s="39">
        <v>0</v>
      </c>
      <c r="N199" s="39">
        <v>0</v>
      </c>
      <c r="O199" s="39">
        <v>664521.98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41">
        <v>2020</v>
      </c>
    </row>
    <row r="200" spans="1:28" ht="35.25" customHeight="1">
      <c r="A200" s="11">
        <v>1</v>
      </c>
      <c r="B200" s="2">
        <f>SUBTOTAL(103,$A$9:A200)</f>
        <v>191</v>
      </c>
      <c r="C200" s="8" t="s">
        <v>221</v>
      </c>
      <c r="D200" s="36">
        <f t="shared" si="5"/>
        <v>538864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0">
        <v>0</v>
      </c>
      <c r="L200" s="39">
        <v>0</v>
      </c>
      <c r="M200" s="39">
        <v>0</v>
      </c>
      <c r="N200" s="39">
        <v>0</v>
      </c>
      <c r="O200" s="39">
        <v>538864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41">
        <v>2020</v>
      </c>
    </row>
    <row r="201" spans="1:28" ht="35.25" customHeight="1">
      <c r="A201" s="11">
        <v>1</v>
      </c>
      <c r="B201" s="2">
        <f>SUBTOTAL(103,$A$9:A201)</f>
        <v>192</v>
      </c>
      <c r="C201" s="8" t="s">
        <v>1090</v>
      </c>
      <c r="D201" s="36">
        <f t="shared" si="5"/>
        <v>1887319.95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40">
        <v>0</v>
      </c>
      <c r="L201" s="39">
        <v>0</v>
      </c>
      <c r="M201" s="39">
        <v>1110620</v>
      </c>
      <c r="N201" s="39">
        <v>0</v>
      </c>
      <c r="O201" s="39">
        <v>776699.95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41">
        <v>2020</v>
      </c>
    </row>
    <row r="202" spans="1:28" ht="35.25" customHeight="1">
      <c r="A202" s="11">
        <v>1</v>
      </c>
      <c r="B202" s="2">
        <f>SUBTOTAL(103,$A$9:A202)</f>
        <v>193</v>
      </c>
      <c r="C202" s="8" t="s">
        <v>896</v>
      </c>
      <c r="D202" s="36">
        <f aca="true" t="shared" si="6" ref="D202:D265">E202+F202+G202+H202+I202+J202+L202+M202+N202+O202+P202+Q202+R202+S202+T202+U202+V202+W202+X202+Y202+Z202+AA202</f>
        <v>1695916.99</v>
      </c>
      <c r="E202" s="39">
        <v>0</v>
      </c>
      <c r="F202" s="39">
        <v>591889.99</v>
      </c>
      <c r="G202" s="39">
        <v>1104027</v>
      </c>
      <c r="H202" s="39">
        <v>0</v>
      </c>
      <c r="I202" s="39">
        <v>0</v>
      </c>
      <c r="J202" s="39">
        <v>0</v>
      </c>
      <c r="K202" s="40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41">
        <v>2020</v>
      </c>
    </row>
    <row r="203" spans="1:28" ht="35.25" customHeight="1">
      <c r="A203" s="11">
        <v>1</v>
      </c>
      <c r="B203" s="2">
        <f>SUBTOTAL(103,$A$9:A203)</f>
        <v>194</v>
      </c>
      <c r="C203" s="8" t="s">
        <v>1101</v>
      </c>
      <c r="D203" s="36">
        <f t="shared" si="6"/>
        <v>887671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0">
        <v>0</v>
      </c>
      <c r="L203" s="39">
        <v>0</v>
      </c>
      <c r="M203" s="39">
        <v>0</v>
      </c>
      <c r="N203" s="39">
        <v>0</v>
      </c>
      <c r="O203" s="39">
        <v>887671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41">
        <v>2020</v>
      </c>
    </row>
    <row r="204" spans="1:28" ht="35.25" customHeight="1">
      <c r="A204" s="11">
        <v>1</v>
      </c>
      <c r="B204" s="2">
        <f>SUBTOTAL(103,$A$9:A204)</f>
        <v>195</v>
      </c>
      <c r="C204" s="8" t="s">
        <v>1089</v>
      </c>
      <c r="D204" s="36">
        <f t="shared" si="6"/>
        <v>1420838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0">
        <v>0</v>
      </c>
      <c r="L204" s="39">
        <v>0</v>
      </c>
      <c r="M204" s="39">
        <v>0</v>
      </c>
      <c r="N204" s="39">
        <v>0</v>
      </c>
      <c r="O204" s="39">
        <v>1420838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41">
        <v>2020</v>
      </c>
    </row>
    <row r="205" spans="1:28" ht="35.25" customHeight="1">
      <c r="A205" s="11">
        <v>1</v>
      </c>
      <c r="B205" s="2">
        <f>SUBTOTAL(103,$A$9:A205)</f>
        <v>196</v>
      </c>
      <c r="C205" s="8" t="s">
        <v>293</v>
      </c>
      <c r="D205" s="36">
        <f t="shared" si="6"/>
        <v>304235.02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0">
        <v>0</v>
      </c>
      <c r="L205" s="39">
        <v>0</v>
      </c>
      <c r="M205" s="39">
        <v>0</v>
      </c>
      <c r="N205" s="39">
        <v>0</v>
      </c>
      <c r="O205" s="39">
        <v>304235.02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41">
        <v>2020</v>
      </c>
    </row>
    <row r="206" spans="1:28" ht="35.25" customHeight="1">
      <c r="A206" s="11">
        <v>1</v>
      </c>
      <c r="B206" s="2">
        <f>SUBTOTAL(103,$A$9:A206)</f>
        <v>197</v>
      </c>
      <c r="C206" s="12" t="s">
        <v>955</v>
      </c>
      <c r="D206" s="36">
        <f t="shared" si="6"/>
        <v>1295506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0">
        <v>0</v>
      </c>
      <c r="L206" s="42">
        <v>0</v>
      </c>
      <c r="M206" s="42">
        <f>1247639+47867</f>
        <v>1295506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1">
        <v>2020</v>
      </c>
    </row>
    <row r="207" spans="1:28" ht="35.25" customHeight="1">
      <c r="A207" s="11">
        <v>1</v>
      </c>
      <c r="B207" s="2">
        <f>SUBTOTAL(103,$A$9:A207)</f>
        <v>198</v>
      </c>
      <c r="C207" s="12" t="s">
        <v>1051</v>
      </c>
      <c r="D207" s="36">
        <f t="shared" si="6"/>
        <v>794440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0">
        <v>0</v>
      </c>
      <c r="L207" s="42">
        <v>0</v>
      </c>
      <c r="M207" s="42">
        <v>794440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1">
        <v>2020</v>
      </c>
    </row>
    <row r="208" spans="1:28" ht="35.25" customHeight="1">
      <c r="A208" s="11">
        <v>1</v>
      </c>
      <c r="B208" s="2">
        <f>SUBTOTAL(103,$A$9:A208)</f>
        <v>199</v>
      </c>
      <c r="C208" s="12" t="s">
        <v>824</v>
      </c>
      <c r="D208" s="36">
        <f t="shared" si="6"/>
        <v>549279.95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0">
        <v>0</v>
      </c>
      <c r="L208" s="42">
        <v>0</v>
      </c>
      <c r="M208" s="42">
        <v>0</v>
      </c>
      <c r="N208" s="42">
        <v>0</v>
      </c>
      <c r="O208" s="42">
        <v>549279.95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1">
        <v>2020</v>
      </c>
    </row>
    <row r="209" spans="1:28" ht="35.25" customHeight="1">
      <c r="A209" s="11">
        <v>1</v>
      </c>
      <c r="B209" s="2">
        <f>SUBTOTAL(103,$A$9:A209)</f>
        <v>200</v>
      </c>
      <c r="C209" s="12" t="s">
        <v>1070</v>
      </c>
      <c r="D209" s="36">
        <f t="shared" si="6"/>
        <v>1197698.17</v>
      </c>
      <c r="E209" s="42">
        <v>0</v>
      </c>
      <c r="F209" s="42">
        <v>0</v>
      </c>
      <c r="G209" s="42">
        <v>0</v>
      </c>
      <c r="H209" s="42">
        <v>154635.4</v>
      </c>
      <c r="I209" s="42">
        <v>0</v>
      </c>
      <c r="J209" s="42">
        <v>0</v>
      </c>
      <c r="K209" s="40">
        <v>0</v>
      </c>
      <c r="L209" s="42">
        <v>0</v>
      </c>
      <c r="M209" s="42">
        <v>1043062.77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1">
        <v>2020</v>
      </c>
    </row>
    <row r="210" spans="1:28" ht="35.25" customHeight="1">
      <c r="A210" s="11">
        <v>1</v>
      </c>
      <c r="B210" s="2">
        <f>SUBTOTAL(103,$A$9:A210)</f>
        <v>201</v>
      </c>
      <c r="C210" s="12" t="s">
        <v>771</v>
      </c>
      <c r="D210" s="36">
        <f t="shared" si="6"/>
        <v>3472000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0">
        <v>2</v>
      </c>
      <c r="L210" s="42">
        <v>3472000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1">
        <v>2020</v>
      </c>
    </row>
    <row r="211" spans="1:28" ht="35.25" customHeight="1">
      <c r="A211" s="11">
        <v>1</v>
      </c>
      <c r="B211" s="2">
        <f>SUBTOTAL(103,$A$9:A211)</f>
        <v>202</v>
      </c>
      <c r="C211" s="12" t="s">
        <v>62</v>
      </c>
      <c r="D211" s="36">
        <f t="shared" si="6"/>
        <v>494000</v>
      </c>
      <c r="E211" s="42">
        <v>0</v>
      </c>
      <c r="F211" s="42">
        <v>494000</v>
      </c>
      <c r="G211" s="42">
        <v>0</v>
      </c>
      <c r="H211" s="42">
        <v>0</v>
      </c>
      <c r="I211" s="42">
        <v>0</v>
      </c>
      <c r="J211" s="42">
        <v>0</v>
      </c>
      <c r="K211" s="40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1">
        <v>2020</v>
      </c>
    </row>
    <row r="212" spans="1:28" ht="35.25" customHeight="1">
      <c r="A212" s="11">
        <v>1</v>
      </c>
      <c r="B212" s="2">
        <f>SUBTOTAL(103,$A$9:A212)</f>
        <v>203</v>
      </c>
      <c r="C212" s="12" t="s">
        <v>464</v>
      </c>
      <c r="D212" s="36">
        <f t="shared" si="6"/>
        <v>316391</v>
      </c>
      <c r="E212" s="42">
        <v>0</v>
      </c>
      <c r="F212" s="42">
        <v>76452</v>
      </c>
      <c r="G212" s="42">
        <v>239939</v>
      </c>
      <c r="H212" s="42">
        <v>0</v>
      </c>
      <c r="I212" s="42">
        <v>0</v>
      </c>
      <c r="J212" s="42">
        <v>0</v>
      </c>
      <c r="K212" s="40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1">
        <v>2020</v>
      </c>
    </row>
    <row r="213" spans="1:28" ht="35.25" customHeight="1">
      <c r="A213" s="11">
        <v>1</v>
      </c>
      <c r="B213" s="2">
        <f>SUBTOTAL(103,$A$9:A213)</f>
        <v>204</v>
      </c>
      <c r="C213" s="12" t="s">
        <v>1099</v>
      </c>
      <c r="D213" s="36">
        <f t="shared" si="6"/>
        <v>1672066.6</v>
      </c>
      <c r="E213" s="42">
        <v>0</v>
      </c>
      <c r="F213" s="42">
        <v>0</v>
      </c>
      <c r="G213" s="42">
        <v>479418.5</v>
      </c>
      <c r="H213" s="42">
        <v>0</v>
      </c>
      <c r="I213" s="42">
        <v>62648.1</v>
      </c>
      <c r="J213" s="42">
        <v>0</v>
      </c>
      <c r="K213" s="40">
        <v>0</v>
      </c>
      <c r="L213" s="42">
        <v>0</v>
      </c>
      <c r="M213" s="42">
        <v>1130000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1">
        <v>2020</v>
      </c>
    </row>
    <row r="214" spans="1:28" ht="35.25" customHeight="1">
      <c r="A214" s="11">
        <v>1</v>
      </c>
      <c r="B214" s="2">
        <f>SUBTOTAL(103,$A$9:A214)</f>
        <v>205</v>
      </c>
      <c r="C214" s="12" t="s">
        <v>465</v>
      </c>
      <c r="D214" s="36">
        <f t="shared" si="6"/>
        <v>72770</v>
      </c>
      <c r="E214" s="42">
        <v>72770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0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1">
        <v>2020</v>
      </c>
    </row>
    <row r="215" spans="1:28" ht="35.25" customHeight="1">
      <c r="A215" s="11">
        <v>1</v>
      </c>
      <c r="B215" s="2">
        <f>SUBTOTAL(103,$A$9:A215)</f>
        <v>206</v>
      </c>
      <c r="C215" s="12" t="s">
        <v>1048</v>
      </c>
      <c r="D215" s="36">
        <f t="shared" si="6"/>
        <v>884816.16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0">
        <v>0</v>
      </c>
      <c r="L215" s="42">
        <v>0</v>
      </c>
      <c r="M215" s="42">
        <v>753243.91</v>
      </c>
      <c r="N215" s="42">
        <v>0</v>
      </c>
      <c r="O215" s="42">
        <v>131572.25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1">
        <v>2020</v>
      </c>
    </row>
    <row r="216" spans="1:28" ht="35.25" customHeight="1">
      <c r="A216" s="11">
        <v>1</v>
      </c>
      <c r="B216" s="2">
        <f>SUBTOTAL(103,$A$9:A216)</f>
        <v>207</v>
      </c>
      <c r="C216" s="12" t="s">
        <v>276</v>
      </c>
      <c r="D216" s="36">
        <f t="shared" si="6"/>
        <v>435227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0">
        <v>0</v>
      </c>
      <c r="L216" s="42">
        <v>0</v>
      </c>
      <c r="M216" s="42">
        <v>435227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1">
        <v>2020</v>
      </c>
    </row>
    <row r="217" spans="1:28" ht="35.25" customHeight="1">
      <c r="A217" s="11">
        <v>1</v>
      </c>
      <c r="B217" s="2">
        <f>SUBTOTAL(103,$A$9:A217)</f>
        <v>208</v>
      </c>
      <c r="C217" s="12" t="s">
        <v>278</v>
      </c>
      <c r="D217" s="36">
        <f t="shared" si="6"/>
        <v>820280.67</v>
      </c>
      <c r="E217" s="42">
        <v>0</v>
      </c>
      <c r="F217" s="42">
        <v>0</v>
      </c>
      <c r="G217" s="42">
        <v>0</v>
      </c>
      <c r="H217" s="42">
        <v>0</v>
      </c>
      <c r="I217" s="42">
        <v>820280.67</v>
      </c>
      <c r="J217" s="42">
        <v>0</v>
      </c>
      <c r="K217" s="40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1">
        <v>2020</v>
      </c>
    </row>
    <row r="218" spans="1:28" ht="35.25" customHeight="1">
      <c r="A218" s="11">
        <v>1</v>
      </c>
      <c r="B218" s="2">
        <f>SUBTOTAL(103,$A$9:A218)</f>
        <v>209</v>
      </c>
      <c r="C218" s="12" t="s">
        <v>1063</v>
      </c>
      <c r="D218" s="36">
        <f t="shared" si="6"/>
        <v>6916836</v>
      </c>
      <c r="E218" s="42">
        <v>0</v>
      </c>
      <c r="F218" s="42">
        <v>0</v>
      </c>
      <c r="G218" s="42">
        <v>0</v>
      </c>
      <c r="H218" s="42">
        <v>1738372</v>
      </c>
      <c r="I218" s="42">
        <v>0</v>
      </c>
      <c r="J218" s="42">
        <v>0</v>
      </c>
      <c r="K218" s="40">
        <v>0</v>
      </c>
      <c r="L218" s="42">
        <v>0</v>
      </c>
      <c r="M218" s="42">
        <v>5178464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1">
        <v>2020</v>
      </c>
    </row>
    <row r="219" spans="1:28" ht="35.25" customHeight="1">
      <c r="A219" s="11">
        <v>1</v>
      </c>
      <c r="B219" s="2">
        <f>SUBTOTAL(103,$A$9:A219)</f>
        <v>210</v>
      </c>
      <c r="C219" s="12" t="s">
        <v>1071</v>
      </c>
      <c r="D219" s="36">
        <f t="shared" si="6"/>
        <v>997903.56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0">
        <v>0</v>
      </c>
      <c r="L219" s="42">
        <v>0</v>
      </c>
      <c r="M219" s="42">
        <v>997903.56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1">
        <v>2020</v>
      </c>
    </row>
    <row r="220" spans="1:28" ht="35.25" customHeight="1">
      <c r="A220" s="11">
        <v>1</v>
      </c>
      <c r="B220" s="2">
        <f>SUBTOTAL(103,$A$9:A220)</f>
        <v>211</v>
      </c>
      <c r="C220" s="12" t="s">
        <v>894</v>
      </c>
      <c r="D220" s="36">
        <f t="shared" si="6"/>
        <v>192471</v>
      </c>
      <c r="E220" s="42">
        <v>0</v>
      </c>
      <c r="F220" s="42">
        <v>0</v>
      </c>
      <c r="G220" s="42">
        <v>0</v>
      </c>
      <c r="H220" s="42">
        <v>192471</v>
      </c>
      <c r="I220" s="42">
        <v>0</v>
      </c>
      <c r="J220" s="42">
        <v>0</v>
      </c>
      <c r="K220" s="40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1">
        <v>2020</v>
      </c>
    </row>
    <row r="221" spans="1:28" ht="35.25" customHeight="1">
      <c r="A221" s="11">
        <v>1</v>
      </c>
      <c r="B221" s="2">
        <f>SUBTOTAL(103,$A$9:A221)</f>
        <v>212</v>
      </c>
      <c r="C221" s="12" t="s">
        <v>216</v>
      </c>
      <c r="D221" s="36">
        <f t="shared" si="6"/>
        <v>192603</v>
      </c>
      <c r="E221" s="42">
        <v>0</v>
      </c>
      <c r="F221" s="42">
        <v>192603</v>
      </c>
      <c r="G221" s="42">
        <v>0</v>
      </c>
      <c r="H221" s="42">
        <v>0</v>
      </c>
      <c r="I221" s="42">
        <v>0</v>
      </c>
      <c r="J221" s="42">
        <v>0</v>
      </c>
      <c r="K221" s="40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1">
        <v>2020</v>
      </c>
    </row>
    <row r="222" spans="1:28" ht="35.25" customHeight="1">
      <c r="A222" s="11">
        <v>1</v>
      </c>
      <c r="B222" s="2">
        <f>SUBTOTAL(103,$A$9:A222)</f>
        <v>213</v>
      </c>
      <c r="C222" s="12" t="s">
        <v>1073</v>
      </c>
      <c r="D222" s="36">
        <f t="shared" si="6"/>
        <v>1699103.6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0">
        <v>0</v>
      </c>
      <c r="L222" s="42">
        <v>0</v>
      </c>
      <c r="M222" s="42">
        <v>0</v>
      </c>
      <c r="N222" s="42">
        <v>0</v>
      </c>
      <c r="O222" s="42">
        <v>1699103.6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1">
        <v>2020</v>
      </c>
    </row>
    <row r="223" spans="1:28" ht="35.25" customHeight="1">
      <c r="A223" s="11">
        <v>1</v>
      </c>
      <c r="B223" s="2">
        <f>SUBTOTAL(103,$A$9:A223)</f>
        <v>214</v>
      </c>
      <c r="C223" s="12" t="s">
        <v>270</v>
      </c>
      <c r="D223" s="36">
        <f t="shared" si="6"/>
        <v>1931052.7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0">
        <v>0</v>
      </c>
      <c r="L223" s="42">
        <v>0</v>
      </c>
      <c r="M223" s="42">
        <v>1449300.96</v>
      </c>
      <c r="N223" s="42">
        <v>0</v>
      </c>
      <c r="O223" s="42">
        <v>481751.74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1">
        <v>2020</v>
      </c>
    </row>
    <row r="224" spans="1:28" ht="35.25" customHeight="1">
      <c r="A224" s="11">
        <v>1</v>
      </c>
      <c r="B224" s="2">
        <f>SUBTOTAL(103,$A$9:A224)</f>
        <v>215</v>
      </c>
      <c r="C224" s="12" t="s">
        <v>1066</v>
      </c>
      <c r="D224" s="36">
        <f t="shared" si="6"/>
        <v>342268</v>
      </c>
      <c r="E224" s="42">
        <v>0</v>
      </c>
      <c r="F224" s="42">
        <v>0</v>
      </c>
      <c r="G224" s="42">
        <v>0</v>
      </c>
      <c r="H224" s="42">
        <v>121521</v>
      </c>
      <c r="I224" s="42">
        <v>0</v>
      </c>
      <c r="J224" s="42">
        <v>0</v>
      </c>
      <c r="K224" s="40">
        <v>0</v>
      </c>
      <c r="L224" s="42">
        <v>0</v>
      </c>
      <c r="M224" s="42">
        <v>0</v>
      </c>
      <c r="N224" s="42">
        <v>0</v>
      </c>
      <c r="O224" s="42">
        <v>220747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1">
        <v>2020</v>
      </c>
    </row>
    <row r="225" spans="1:28" ht="35.25" customHeight="1">
      <c r="A225" s="11">
        <v>1</v>
      </c>
      <c r="B225" s="2">
        <f>SUBTOTAL(103,$A$9:A225)</f>
        <v>216</v>
      </c>
      <c r="C225" s="12" t="s">
        <v>1055</v>
      </c>
      <c r="D225" s="36">
        <f t="shared" si="6"/>
        <v>1164297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0">
        <v>0</v>
      </c>
      <c r="L225" s="42">
        <v>0</v>
      </c>
      <c r="M225" s="42">
        <v>1164297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1">
        <v>2020</v>
      </c>
    </row>
    <row r="226" spans="1:28" ht="35.25" customHeight="1">
      <c r="A226" s="11">
        <v>1</v>
      </c>
      <c r="B226" s="2">
        <f>SUBTOTAL(103,$A$9:A226)</f>
        <v>217</v>
      </c>
      <c r="C226" s="12" t="s">
        <v>1069</v>
      </c>
      <c r="D226" s="36">
        <f t="shared" si="6"/>
        <v>1111344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0">
        <v>0</v>
      </c>
      <c r="L226" s="42">
        <v>0</v>
      </c>
      <c r="M226" s="42">
        <v>0</v>
      </c>
      <c r="N226" s="42">
        <v>0</v>
      </c>
      <c r="O226" s="42">
        <v>1111344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1">
        <v>2020</v>
      </c>
    </row>
    <row r="227" spans="1:28" ht="35.25" customHeight="1">
      <c r="A227" s="11">
        <v>1</v>
      </c>
      <c r="B227" s="2">
        <f>SUBTOTAL(103,$A$9:A227)</f>
        <v>218</v>
      </c>
      <c r="C227" s="12" t="s">
        <v>117</v>
      </c>
      <c r="D227" s="36">
        <f t="shared" si="6"/>
        <v>73067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0">
        <v>1</v>
      </c>
      <c r="L227" s="42">
        <v>73067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1">
        <v>2020</v>
      </c>
    </row>
    <row r="228" spans="1:28" ht="35.25" customHeight="1">
      <c r="A228" s="11">
        <v>1</v>
      </c>
      <c r="B228" s="2">
        <f>SUBTOTAL(103,$A$9:A228)</f>
        <v>219</v>
      </c>
      <c r="C228" s="12" t="s">
        <v>1042</v>
      </c>
      <c r="D228" s="36">
        <f t="shared" si="6"/>
        <v>493124.1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0">
        <v>0</v>
      </c>
      <c r="L228" s="42">
        <v>0</v>
      </c>
      <c r="M228" s="42">
        <v>0</v>
      </c>
      <c r="N228" s="42">
        <v>0</v>
      </c>
      <c r="O228" s="42">
        <v>493124.1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1">
        <v>2020</v>
      </c>
    </row>
    <row r="229" spans="1:28" ht="35.25" customHeight="1">
      <c r="A229" s="11">
        <v>1</v>
      </c>
      <c r="B229" s="2">
        <f>SUBTOTAL(103,$A$9:A229)</f>
        <v>220</v>
      </c>
      <c r="C229" s="12" t="s">
        <v>912</v>
      </c>
      <c r="D229" s="36">
        <f t="shared" si="6"/>
        <v>636988.72</v>
      </c>
      <c r="E229" s="42">
        <v>0</v>
      </c>
      <c r="F229" s="42">
        <v>0</v>
      </c>
      <c r="G229" s="42">
        <v>636988.72</v>
      </c>
      <c r="H229" s="42">
        <v>0</v>
      </c>
      <c r="I229" s="42">
        <v>0</v>
      </c>
      <c r="J229" s="42">
        <v>0</v>
      </c>
      <c r="K229" s="40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1">
        <v>2020</v>
      </c>
    </row>
    <row r="230" spans="1:28" ht="35.25" customHeight="1">
      <c r="A230" s="11">
        <v>1</v>
      </c>
      <c r="B230" s="2">
        <f>SUBTOTAL(103,$A$9:A230)</f>
        <v>221</v>
      </c>
      <c r="C230" s="12" t="s">
        <v>1046</v>
      </c>
      <c r="D230" s="36">
        <f t="shared" si="6"/>
        <v>663910</v>
      </c>
      <c r="E230" s="42">
        <v>0</v>
      </c>
      <c r="F230" s="42">
        <v>0</v>
      </c>
      <c r="G230" s="42">
        <v>0</v>
      </c>
      <c r="H230" s="42">
        <v>0</v>
      </c>
      <c r="I230" s="42">
        <v>650000</v>
      </c>
      <c r="J230" s="42">
        <v>0</v>
      </c>
      <c r="K230" s="40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13910</v>
      </c>
      <c r="Z230" s="42">
        <v>0</v>
      </c>
      <c r="AA230" s="42">
        <v>0</v>
      </c>
      <c r="AB230" s="41">
        <v>2020</v>
      </c>
    </row>
    <row r="231" spans="1:28" ht="35.25" customHeight="1">
      <c r="A231" s="11">
        <v>1</v>
      </c>
      <c r="B231" s="2">
        <f>SUBTOTAL(103,$A$9:A231)</f>
        <v>222</v>
      </c>
      <c r="C231" s="12" t="s">
        <v>843</v>
      </c>
      <c r="D231" s="36">
        <f t="shared" si="6"/>
        <v>265705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0">
        <v>0</v>
      </c>
      <c r="L231" s="42">
        <v>0</v>
      </c>
      <c r="M231" s="42">
        <v>0</v>
      </c>
      <c r="N231" s="42">
        <v>69848</v>
      </c>
      <c r="O231" s="42">
        <v>195857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1">
        <v>2020</v>
      </c>
    </row>
    <row r="232" spans="1:28" ht="35.25" customHeight="1">
      <c r="A232" s="11">
        <v>1</v>
      </c>
      <c r="B232" s="2">
        <f>SUBTOTAL(103,$A$9:A232)</f>
        <v>223</v>
      </c>
      <c r="C232" s="12" t="s">
        <v>1039</v>
      </c>
      <c r="D232" s="36">
        <f t="shared" si="6"/>
        <v>873135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0">
        <v>0</v>
      </c>
      <c r="L232" s="42">
        <v>0</v>
      </c>
      <c r="M232" s="42">
        <v>873135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1">
        <v>2020</v>
      </c>
    </row>
    <row r="233" spans="1:28" ht="35.25" customHeight="1">
      <c r="A233" s="11">
        <v>1</v>
      </c>
      <c r="B233" s="2">
        <f>SUBTOTAL(103,$A$9:A233)</f>
        <v>224</v>
      </c>
      <c r="C233" s="12" t="s">
        <v>1062</v>
      </c>
      <c r="D233" s="36">
        <f t="shared" si="6"/>
        <v>2222992.2</v>
      </c>
      <c r="E233" s="42">
        <v>0</v>
      </c>
      <c r="F233" s="42">
        <v>0</v>
      </c>
      <c r="G233" s="42">
        <v>450000</v>
      </c>
      <c r="H233" s="42">
        <v>440000</v>
      </c>
      <c r="I233" s="42">
        <v>0</v>
      </c>
      <c r="J233" s="42">
        <v>0</v>
      </c>
      <c r="K233" s="40">
        <v>0</v>
      </c>
      <c r="L233" s="42">
        <v>0</v>
      </c>
      <c r="M233" s="42">
        <v>0</v>
      </c>
      <c r="N233" s="42">
        <v>0</v>
      </c>
      <c r="O233" s="42">
        <v>1332992.2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1">
        <v>2020</v>
      </c>
    </row>
    <row r="234" spans="1:28" ht="35.25" customHeight="1">
      <c r="A234" s="11">
        <v>1</v>
      </c>
      <c r="B234" s="2">
        <f>SUBTOTAL(103,$A$9:A234)</f>
        <v>225</v>
      </c>
      <c r="C234" s="12" t="s">
        <v>1057</v>
      </c>
      <c r="D234" s="36">
        <f t="shared" si="6"/>
        <v>761914.3200000001</v>
      </c>
      <c r="E234" s="42">
        <v>300000</v>
      </c>
      <c r="F234" s="42">
        <v>461914.32</v>
      </c>
      <c r="G234" s="42">
        <v>0</v>
      </c>
      <c r="H234" s="42">
        <v>0</v>
      </c>
      <c r="I234" s="42">
        <v>0</v>
      </c>
      <c r="J234" s="42">
        <v>0</v>
      </c>
      <c r="K234" s="40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1">
        <v>2020</v>
      </c>
    </row>
    <row r="235" spans="1:28" ht="35.25" customHeight="1">
      <c r="A235" s="11">
        <v>1</v>
      </c>
      <c r="B235" s="2">
        <f>SUBTOTAL(103,$A$9:A235)</f>
        <v>226</v>
      </c>
      <c r="C235" s="12" t="s">
        <v>1061</v>
      </c>
      <c r="D235" s="36">
        <f t="shared" si="6"/>
        <v>3177311.76</v>
      </c>
      <c r="E235" s="42">
        <v>237230.25</v>
      </c>
      <c r="F235" s="42">
        <v>1850000</v>
      </c>
      <c r="G235" s="42">
        <v>1024754.21</v>
      </c>
      <c r="H235" s="42">
        <v>0</v>
      </c>
      <c r="I235" s="42">
        <v>65327.3</v>
      </c>
      <c r="J235" s="42">
        <v>0</v>
      </c>
      <c r="K235" s="40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1">
        <v>2020</v>
      </c>
    </row>
    <row r="236" spans="1:28" ht="35.25" customHeight="1">
      <c r="A236" s="11">
        <v>1</v>
      </c>
      <c r="B236" s="2">
        <f>SUBTOTAL(103,$A$9:A236)</f>
        <v>227</v>
      </c>
      <c r="C236" s="12" t="s">
        <v>923</v>
      </c>
      <c r="D236" s="36">
        <f t="shared" si="6"/>
        <v>1380740</v>
      </c>
      <c r="E236" s="42">
        <v>0</v>
      </c>
      <c r="F236" s="42">
        <v>0</v>
      </c>
      <c r="G236" s="42">
        <v>1380740</v>
      </c>
      <c r="H236" s="42">
        <v>0</v>
      </c>
      <c r="I236" s="42">
        <v>0</v>
      </c>
      <c r="J236" s="42">
        <v>0</v>
      </c>
      <c r="K236" s="40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1">
        <v>2020</v>
      </c>
    </row>
    <row r="237" spans="1:28" ht="35.25" customHeight="1">
      <c r="A237" s="11">
        <v>1</v>
      </c>
      <c r="B237" s="2">
        <f>SUBTOTAL(103,$A$9:A237)</f>
        <v>228</v>
      </c>
      <c r="C237" s="12" t="s">
        <v>290</v>
      </c>
      <c r="D237" s="36">
        <f t="shared" si="6"/>
        <v>513090.3</v>
      </c>
      <c r="E237" s="42">
        <v>0</v>
      </c>
      <c r="F237" s="42">
        <v>513090.3</v>
      </c>
      <c r="G237" s="42">
        <v>0</v>
      </c>
      <c r="H237" s="42">
        <v>0</v>
      </c>
      <c r="I237" s="42">
        <v>0</v>
      </c>
      <c r="J237" s="42">
        <v>0</v>
      </c>
      <c r="K237" s="40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1">
        <v>2020</v>
      </c>
    </row>
    <row r="238" spans="1:28" ht="35.25" customHeight="1">
      <c r="A238" s="11">
        <v>1</v>
      </c>
      <c r="B238" s="2">
        <f>SUBTOTAL(103,$A$9:A238)</f>
        <v>229</v>
      </c>
      <c r="C238" s="12" t="s">
        <v>1041</v>
      </c>
      <c r="D238" s="36">
        <f t="shared" si="6"/>
        <v>1821751.04</v>
      </c>
      <c r="E238" s="42">
        <v>0</v>
      </c>
      <c r="F238" s="42">
        <v>0</v>
      </c>
      <c r="G238" s="42">
        <v>0</v>
      </c>
      <c r="H238" s="42">
        <v>0</v>
      </c>
      <c r="I238" s="42">
        <v>643366.04</v>
      </c>
      <c r="J238" s="42">
        <v>0</v>
      </c>
      <c r="K238" s="40">
        <v>0</v>
      </c>
      <c r="L238" s="42">
        <v>0</v>
      </c>
      <c r="M238" s="42">
        <v>0</v>
      </c>
      <c r="N238" s="42">
        <v>0</v>
      </c>
      <c r="O238" s="42">
        <v>1178385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1">
        <v>2020</v>
      </c>
    </row>
    <row r="239" spans="1:28" ht="35.25" customHeight="1">
      <c r="A239" s="11">
        <v>1</v>
      </c>
      <c r="B239" s="2">
        <f>SUBTOTAL(103,$A$9:A239)</f>
        <v>230</v>
      </c>
      <c r="C239" s="12" t="s">
        <v>1058</v>
      </c>
      <c r="D239" s="36">
        <f t="shared" si="6"/>
        <v>1885350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0">
        <v>0</v>
      </c>
      <c r="L239" s="42">
        <v>0</v>
      </c>
      <c r="M239" s="42">
        <v>1885350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1">
        <v>2020</v>
      </c>
    </row>
    <row r="240" spans="1:28" ht="35.25" customHeight="1">
      <c r="A240" s="11">
        <v>1</v>
      </c>
      <c r="B240" s="2">
        <f>SUBTOTAL(103,$A$9:A240)</f>
        <v>231</v>
      </c>
      <c r="C240" s="12" t="s">
        <v>1060</v>
      </c>
      <c r="D240" s="36">
        <f t="shared" si="6"/>
        <v>2377338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0">
        <v>0</v>
      </c>
      <c r="L240" s="42">
        <v>0</v>
      </c>
      <c r="M240" s="42">
        <v>2377338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1">
        <v>2020</v>
      </c>
    </row>
    <row r="241" spans="1:28" ht="35.25" customHeight="1">
      <c r="A241" s="11">
        <v>1</v>
      </c>
      <c r="B241" s="2">
        <f>SUBTOTAL(103,$A$9:A241)</f>
        <v>232</v>
      </c>
      <c r="C241" s="12" t="s">
        <v>1054</v>
      </c>
      <c r="D241" s="36">
        <f t="shared" si="6"/>
        <v>1858100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0">
        <v>0</v>
      </c>
      <c r="L241" s="42">
        <v>0</v>
      </c>
      <c r="M241" s="42">
        <v>1858100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1">
        <v>2020</v>
      </c>
    </row>
    <row r="242" spans="1:28" ht="35.25" customHeight="1">
      <c r="A242" s="11">
        <v>1</v>
      </c>
      <c r="B242" s="2">
        <f>SUBTOTAL(103,$A$9:A242)</f>
        <v>233</v>
      </c>
      <c r="C242" s="12" t="s">
        <v>241</v>
      </c>
      <c r="D242" s="36">
        <f t="shared" si="6"/>
        <v>296650.3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0">
        <v>0</v>
      </c>
      <c r="L242" s="42">
        <v>0</v>
      </c>
      <c r="M242" s="42">
        <v>0</v>
      </c>
      <c r="N242" s="42">
        <v>0</v>
      </c>
      <c r="O242" s="42">
        <v>296650.3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1">
        <v>2020</v>
      </c>
    </row>
    <row r="243" spans="1:28" ht="35.25" customHeight="1">
      <c r="A243" s="11">
        <v>1</v>
      </c>
      <c r="B243" s="2">
        <f>SUBTOTAL(103,$A$9:A243)</f>
        <v>234</v>
      </c>
      <c r="C243" s="12" t="s">
        <v>842</v>
      </c>
      <c r="D243" s="36">
        <f t="shared" si="6"/>
        <v>487005</v>
      </c>
      <c r="E243" s="42">
        <v>0</v>
      </c>
      <c r="F243" s="42">
        <v>0</v>
      </c>
      <c r="G243" s="42">
        <v>0</v>
      </c>
      <c r="H243" s="42">
        <v>487005</v>
      </c>
      <c r="I243" s="42">
        <v>0</v>
      </c>
      <c r="J243" s="42">
        <v>0</v>
      </c>
      <c r="K243" s="40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1">
        <v>2020</v>
      </c>
    </row>
    <row r="244" spans="1:28" ht="35.25" customHeight="1">
      <c r="A244" s="11">
        <v>1</v>
      </c>
      <c r="B244" s="2">
        <f>SUBTOTAL(103,$A$9:A244)</f>
        <v>235</v>
      </c>
      <c r="C244" s="12" t="s">
        <v>298</v>
      </c>
      <c r="D244" s="36">
        <f t="shared" si="6"/>
        <v>397000</v>
      </c>
      <c r="E244" s="42">
        <v>0</v>
      </c>
      <c r="F244" s="42">
        <v>397000</v>
      </c>
      <c r="G244" s="42">
        <v>0</v>
      </c>
      <c r="H244" s="42">
        <v>0</v>
      </c>
      <c r="I244" s="42">
        <v>0</v>
      </c>
      <c r="J244" s="42">
        <v>0</v>
      </c>
      <c r="K244" s="40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1">
        <v>2020</v>
      </c>
    </row>
    <row r="245" spans="1:28" ht="35.25" customHeight="1">
      <c r="A245" s="11">
        <v>1</v>
      </c>
      <c r="B245" s="2">
        <f>SUBTOTAL(103,$A$9:A245)</f>
        <v>236</v>
      </c>
      <c r="C245" s="12" t="s">
        <v>1044</v>
      </c>
      <c r="D245" s="36">
        <f t="shared" si="6"/>
        <v>311046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0">
        <v>0</v>
      </c>
      <c r="L245" s="42">
        <v>0</v>
      </c>
      <c r="M245" s="42">
        <v>0</v>
      </c>
      <c r="N245" s="42">
        <v>0</v>
      </c>
      <c r="O245" s="42">
        <v>311046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1">
        <v>2020</v>
      </c>
    </row>
    <row r="246" spans="1:28" ht="35.25" customHeight="1">
      <c r="A246" s="11">
        <v>1</v>
      </c>
      <c r="B246" s="2">
        <f>SUBTOTAL(103,$A$9:A246)</f>
        <v>237</v>
      </c>
      <c r="C246" s="12" t="s">
        <v>1075</v>
      </c>
      <c r="D246" s="36">
        <f t="shared" si="6"/>
        <v>1196427.08</v>
      </c>
      <c r="E246" s="42">
        <v>200000</v>
      </c>
      <c r="F246" s="42">
        <v>296352.35</v>
      </c>
      <c r="G246" s="42">
        <v>0</v>
      </c>
      <c r="H246" s="42">
        <v>61507.85</v>
      </c>
      <c r="I246" s="42">
        <v>0</v>
      </c>
      <c r="J246" s="42">
        <v>0</v>
      </c>
      <c r="K246" s="40">
        <v>0</v>
      </c>
      <c r="L246" s="42">
        <v>0</v>
      </c>
      <c r="M246" s="42">
        <v>0</v>
      </c>
      <c r="N246" s="42">
        <v>0</v>
      </c>
      <c r="O246" s="42">
        <v>638566.88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1">
        <v>2020</v>
      </c>
    </row>
    <row r="247" spans="1:28" ht="35.25" customHeight="1">
      <c r="A247" s="11">
        <v>1</v>
      </c>
      <c r="B247" s="2">
        <f>SUBTOTAL(103,$A$9:A247)</f>
        <v>238</v>
      </c>
      <c r="C247" s="12" t="s">
        <v>1124</v>
      </c>
      <c r="D247" s="36">
        <f t="shared" si="6"/>
        <v>1585441</v>
      </c>
      <c r="E247" s="42">
        <v>554251</v>
      </c>
      <c r="F247" s="42">
        <v>0</v>
      </c>
      <c r="G247" s="42">
        <v>0</v>
      </c>
      <c r="H247" s="42">
        <v>467603</v>
      </c>
      <c r="I247" s="42">
        <v>0</v>
      </c>
      <c r="J247" s="42">
        <v>0</v>
      </c>
      <c r="K247" s="40">
        <v>0</v>
      </c>
      <c r="L247" s="42">
        <v>0</v>
      </c>
      <c r="M247" s="42">
        <v>0</v>
      </c>
      <c r="N247" s="42">
        <v>0</v>
      </c>
      <c r="O247" s="42">
        <v>563587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1">
        <v>2020</v>
      </c>
    </row>
    <row r="248" spans="1:28" ht="35.25" customHeight="1">
      <c r="A248" s="11">
        <v>1</v>
      </c>
      <c r="B248" s="2">
        <f>SUBTOTAL(103,$A$9:A248)</f>
        <v>239</v>
      </c>
      <c r="C248" s="12" t="s">
        <v>1133</v>
      </c>
      <c r="D248" s="36">
        <f t="shared" si="6"/>
        <v>855181.06</v>
      </c>
      <c r="E248" s="42">
        <v>100000</v>
      </c>
      <c r="F248" s="42">
        <v>150095.55</v>
      </c>
      <c r="G248" s="42">
        <v>0</v>
      </c>
      <c r="H248" s="42">
        <v>0</v>
      </c>
      <c r="I248" s="42">
        <v>605085.51</v>
      </c>
      <c r="J248" s="42">
        <v>0</v>
      </c>
      <c r="K248" s="40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1">
        <v>2020</v>
      </c>
    </row>
    <row r="249" spans="1:28" ht="35.25" customHeight="1">
      <c r="A249" s="11">
        <v>1</v>
      </c>
      <c r="B249" s="2">
        <f>SUBTOTAL(103,$A$9:A249)</f>
        <v>240</v>
      </c>
      <c r="C249" s="12" t="s">
        <v>1121</v>
      </c>
      <c r="D249" s="36">
        <f t="shared" si="6"/>
        <v>2047666.8599999999</v>
      </c>
      <c r="E249" s="42">
        <v>0</v>
      </c>
      <c r="F249" s="42">
        <v>380940.18</v>
      </c>
      <c r="G249" s="42">
        <v>1666726.68</v>
      </c>
      <c r="H249" s="42">
        <v>0</v>
      </c>
      <c r="I249" s="42">
        <v>0</v>
      </c>
      <c r="J249" s="42">
        <v>0</v>
      </c>
      <c r="K249" s="40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1">
        <v>2020</v>
      </c>
    </row>
    <row r="250" spans="1:28" ht="35.25" customHeight="1">
      <c r="A250" s="11">
        <v>1</v>
      </c>
      <c r="B250" s="2">
        <f>SUBTOTAL(103,$A$9:A250)</f>
        <v>241</v>
      </c>
      <c r="C250" s="12" t="s">
        <v>302</v>
      </c>
      <c r="D250" s="36">
        <f t="shared" si="6"/>
        <v>980000</v>
      </c>
      <c r="E250" s="42">
        <v>0</v>
      </c>
      <c r="F250" s="42">
        <v>0</v>
      </c>
      <c r="G250" s="42">
        <v>980000</v>
      </c>
      <c r="H250" s="42">
        <v>0</v>
      </c>
      <c r="I250" s="42">
        <v>0</v>
      </c>
      <c r="J250" s="42">
        <v>0</v>
      </c>
      <c r="K250" s="40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1">
        <v>2020</v>
      </c>
    </row>
    <row r="251" spans="1:28" ht="35.25" customHeight="1">
      <c r="A251" s="11">
        <v>1</v>
      </c>
      <c r="B251" s="2">
        <f>SUBTOTAL(103,$A$9:A251)</f>
        <v>242</v>
      </c>
      <c r="C251" s="12" t="s">
        <v>1130</v>
      </c>
      <c r="D251" s="36">
        <f t="shared" si="6"/>
        <v>425926</v>
      </c>
      <c r="E251" s="42">
        <v>0</v>
      </c>
      <c r="F251" s="42">
        <v>0</v>
      </c>
      <c r="G251" s="42">
        <v>425926</v>
      </c>
      <c r="H251" s="42">
        <v>0</v>
      </c>
      <c r="I251" s="42">
        <v>0</v>
      </c>
      <c r="J251" s="42">
        <v>0</v>
      </c>
      <c r="K251" s="40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1">
        <v>2020</v>
      </c>
    </row>
    <row r="252" spans="1:28" ht="35.25" customHeight="1">
      <c r="A252" s="11">
        <v>1</v>
      </c>
      <c r="B252" s="2">
        <f>SUBTOTAL(103,$A$9:A252)</f>
        <v>243</v>
      </c>
      <c r="C252" s="12" t="s">
        <v>294</v>
      </c>
      <c r="D252" s="36">
        <f t="shared" si="6"/>
        <v>149350.3</v>
      </c>
      <c r="E252" s="42">
        <v>0</v>
      </c>
      <c r="F252" s="42">
        <v>0</v>
      </c>
      <c r="G252" s="42">
        <v>0</v>
      </c>
      <c r="H252" s="42">
        <v>149350.3</v>
      </c>
      <c r="I252" s="42">
        <v>0</v>
      </c>
      <c r="J252" s="42">
        <v>0</v>
      </c>
      <c r="K252" s="40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1">
        <v>2020</v>
      </c>
    </row>
    <row r="253" spans="1:28" ht="35.25" customHeight="1">
      <c r="A253" s="11">
        <v>1</v>
      </c>
      <c r="B253" s="2">
        <f>SUBTOTAL(103,$A$9:A253)</f>
        <v>244</v>
      </c>
      <c r="C253" s="12" t="s">
        <v>1125</v>
      </c>
      <c r="D253" s="36">
        <f t="shared" si="6"/>
        <v>450000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0">
        <v>0</v>
      </c>
      <c r="L253" s="42">
        <v>0</v>
      </c>
      <c r="M253" s="42">
        <v>450000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1">
        <v>2020</v>
      </c>
    </row>
    <row r="254" spans="1:28" ht="35.25" customHeight="1">
      <c r="A254" s="11">
        <v>1</v>
      </c>
      <c r="B254" s="2">
        <f>SUBTOTAL(103,$A$9:A254)</f>
        <v>245</v>
      </c>
      <c r="C254" s="12" t="s">
        <v>1128</v>
      </c>
      <c r="D254" s="36">
        <f t="shared" si="6"/>
        <v>1075923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0">
        <v>0</v>
      </c>
      <c r="L254" s="42">
        <v>0</v>
      </c>
      <c r="M254" s="42">
        <v>1075923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1">
        <v>2020</v>
      </c>
    </row>
    <row r="255" spans="1:28" ht="35.25" customHeight="1">
      <c r="A255" s="11">
        <v>1</v>
      </c>
      <c r="B255" s="2">
        <f>SUBTOTAL(103,$A$9:A255)</f>
        <v>246</v>
      </c>
      <c r="C255" s="12" t="s">
        <v>269</v>
      </c>
      <c r="D255" s="36">
        <f t="shared" si="6"/>
        <v>2961445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0">
        <v>0</v>
      </c>
      <c r="L255" s="42">
        <v>0</v>
      </c>
      <c r="M255" s="42">
        <v>2961445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1">
        <v>2020</v>
      </c>
    </row>
    <row r="256" spans="1:28" ht="35.25" customHeight="1">
      <c r="A256" s="11">
        <v>1</v>
      </c>
      <c r="B256" s="2">
        <f>SUBTOTAL(103,$A$9:A256)</f>
        <v>247</v>
      </c>
      <c r="C256" s="12" t="s">
        <v>1131</v>
      </c>
      <c r="D256" s="36">
        <f t="shared" si="6"/>
        <v>1343555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0">
        <v>0</v>
      </c>
      <c r="L256" s="42">
        <v>0</v>
      </c>
      <c r="M256" s="42">
        <v>1343555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1">
        <v>2020</v>
      </c>
    </row>
    <row r="257" spans="1:28" ht="35.25" customHeight="1">
      <c r="A257" s="11">
        <v>1</v>
      </c>
      <c r="B257" s="2">
        <f>SUBTOTAL(103,$A$9:A257)</f>
        <v>248</v>
      </c>
      <c r="C257" s="12" t="s">
        <v>288</v>
      </c>
      <c r="D257" s="36">
        <f t="shared" si="6"/>
        <v>346790.11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0">
        <v>0</v>
      </c>
      <c r="L257" s="42">
        <v>0</v>
      </c>
      <c r="M257" s="42">
        <v>346790.11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1">
        <v>2020</v>
      </c>
    </row>
    <row r="258" spans="1:28" ht="35.25" customHeight="1">
      <c r="A258" s="11">
        <v>1</v>
      </c>
      <c r="B258" s="2">
        <f>SUBTOTAL(103,$A$9:A258)</f>
        <v>249</v>
      </c>
      <c r="C258" s="12" t="s">
        <v>292</v>
      </c>
      <c r="D258" s="36">
        <f t="shared" si="6"/>
        <v>643122.07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0">
        <v>0</v>
      </c>
      <c r="L258" s="42">
        <v>0</v>
      </c>
      <c r="M258" s="42">
        <v>643122.07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1">
        <v>2020</v>
      </c>
    </row>
    <row r="259" spans="1:28" ht="35.25" customHeight="1">
      <c r="A259" s="11">
        <v>1</v>
      </c>
      <c r="B259" s="2">
        <f>SUBTOTAL(103,$A$9:A259)</f>
        <v>250</v>
      </c>
      <c r="C259" s="12" t="s">
        <v>586</v>
      </c>
      <c r="D259" s="36">
        <f t="shared" si="6"/>
        <v>1757469.85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0">
        <v>0</v>
      </c>
      <c r="L259" s="42">
        <v>0</v>
      </c>
      <c r="M259" s="42">
        <v>1757469.85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1">
        <v>2020</v>
      </c>
    </row>
    <row r="260" spans="1:28" ht="35.25" customHeight="1">
      <c r="A260" s="11">
        <v>1</v>
      </c>
      <c r="B260" s="2">
        <f>SUBTOTAL(103,$A$9:A260)</f>
        <v>251</v>
      </c>
      <c r="C260" s="12" t="s">
        <v>223</v>
      </c>
      <c r="D260" s="36">
        <f t="shared" si="6"/>
        <v>594797.81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0">
        <v>0</v>
      </c>
      <c r="L260" s="42">
        <v>0</v>
      </c>
      <c r="M260" s="42">
        <v>594797.81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1">
        <v>2020</v>
      </c>
    </row>
    <row r="261" spans="1:28" ht="35.25" customHeight="1">
      <c r="A261" s="11">
        <v>1</v>
      </c>
      <c r="B261" s="2">
        <f>SUBTOTAL(103,$A$9:A261)</f>
        <v>252</v>
      </c>
      <c r="C261" s="12" t="s">
        <v>143</v>
      </c>
      <c r="D261" s="36">
        <f t="shared" si="6"/>
        <v>2675878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0">
        <v>0</v>
      </c>
      <c r="L261" s="42">
        <v>0</v>
      </c>
      <c r="M261" s="42">
        <v>2675878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  <c r="AB261" s="41">
        <v>2020</v>
      </c>
    </row>
    <row r="262" spans="1:28" ht="35.25" customHeight="1">
      <c r="A262" s="11">
        <v>1</v>
      </c>
      <c r="B262" s="2">
        <f>SUBTOTAL(103,$A$9:A262)</f>
        <v>253</v>
      </c>
      <c r="C262" s="12" t="s">
        <v>273</v>
      </c>
      <c r="D262" s="36">
        <f t="shared" si="6"/>
        <v>650000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0">
        <v>0</v>
      </c>
      <c r="L262" s="42">
        <v>0</v>
      </c>
      <c r="M262" s="42">
        <v>0</v>
      </c>
      <c r="N262" s="42">
        <v>0</v>
      </c>
      <c r="O262" s="42">
        <v>650000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1">
        <v>2020</v>
      </c>
    </row>
    <row r="263" spans="1:28" ht="35.25" customHeight="1">
      <c r="A263" s="11">
        <v>1</v>
      </c>
      <c r="B263" s="2">
        <f>SUBTOTAL(103,$A$9:A263)</f>
        <v>254</v>
      </c>
      <c r="C263" s="12" t="s">
        <v>1123</v>
      </c>
      <c r="D263" s="36">
        <f t="shared" si="6"/>
        <v>2089000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0">
        <v>0</v>
      </c>
      <c r="L263" s="42">
        <v>0</v>
      </c>
      <c r="M263" s="42">
        <v>0</v>
      </c>
      <c r="N263" s="42">
        <v>0</v>
      </c>
      <c r="O263" s="42">
        <v>2089000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1">
        <v>2020</v>
      </c>
    </row>
    <row r="264" spans="1:28" ht="35.25" customHeight="1">
      <c r="A264" s="11">
        <v>1</v>
      </c>
      <c r="B264" s="2">
        <f>SUBTOTAL(103,$A$9:A264)</f>
        <v>255</v>
      </c>
      <c r="C264" s="12" t="s">
        <v>1132</v>
      </c>
      <c r="D264" s="36">
        <f t="shared" si="6"/>
        <v>346530.56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0">
        <v>0</v>
      </c>
      <c r="L264" s="42">
        <v>0</v>
      </c>
      <c r="M264" s="42">
        <v>0</v>
      </c>
      <c r="N264" s="42">
        <v>0</v>
      </c>
      <c r="O264" s="42">
        <v>346530.56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1">
        <v>2020</v>
      </c>
    </row>
    <row r="265" spans="1:28" ht="35.25" customHeight="1">
      <c r="A265" s="11">
        <v>1</v>
      </c>
      <c r="B265" s="2">
        <f>SUBTOTAL(103,$A$9:A265)</f>
        <v>256</v>
      </c>
      <c r="C265" s="12" t="s">
        <v>1156</v>
      </c>
      <c r="D265" s="36">
        <f t="shared" si="6"/>
        <v>2845323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3">
        <v>0</v>
      </c>
      <c r="L265" s="42">
        <v>0</v>
      </c>
      <c r="M265" s="42">
        <v>2845323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4">
        <v>2020</v>
      </c>
    </row>
    <row r="266" spans="1:28" ht="35.25" customHeight="1">
      <c r="A266" s="11">
        <v>1</v>
      </c>
      <c r="B266" s="2">
        <f>SUBTOTAL(103,$A$9:A266)</f>
        <v>257</v>
      </c>
      <c r="C266" s="12" t="s">
        <v>1184</v>
      </c>
      <c r="D266" s="36">
        <f aca="true" t="shared" si="7" ref="D266:D291">E266+F266+G266+H266+I266+J266+L266+M266+N266+O266+P266+Q266+R266+S266+T266+U266+V266+W266+X266+Y266+Z266+AA266</f>
        <v>8795105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3">
        <v>0</v>
      </c>
      <c r="L266" s="42">
        <v>0</v>
      </c>
      <c r="M266" s="42">
        <v>0</v>
      </c>
      <c r="N266" s="42">
        <v>0</v>
      </c>
      <c r="O266" s="42">
        <v>8795105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4">
        <v>2020</v>
      </c>
    </row>
    <row r="267" spans="1:28" ht="35.25" customHeight="1">
      <c r="A267" s="11">
        <v>1</v>
      </c>
      <c r="B267" s="2">
        <f>SUBTOTAL(103,$A$9:A267)</f>
        <v>258</v>
      </c>
      <c r="C267" s="12" t="s">
        <v>338</v>
      </c>
      <c r="D267" s="36">
        <f t="shared" si="7"/>
        <v>7368560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3">
        <v>4</v>
      </c>
      <c r="L267" s="42">
        <v>7368560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4">
        <v>2020</v>
      </c>
    </row>
    <row r="268" spans="1:28" ht="35.25" customHeight="1">
      <c r="A268" s="11">
        <v>1</v>
      </c>
      <c r="B268" s="2">
        <f>SUBTOTAL(103,$A$9:A268)</f>
        <v>259</v>
      </c>
      <c r="C268" s="12" t="s">
        <v>1185</v>
      </c>
      <c r="D268" s="36">
        <f t="shared" si="7"/>
        <v>2500000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3">
        <v>0</v>
      </c>
      <c r="L268" s="42">
        <v>0</v>
      </c>
      <c r="M268" s="42">
        <v>2500000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4">
        <v>2020</v>
      </c>
    </row>
    <row r="269" spans="1:28" ht="35.25" customHeight="1">
      <c r="A269" s="11">
        <v>1</v>
      </c>
      <c r="B269" s="2">
        <f>SUBTOTAL(103,$A$9:A269)</f>
        <v>260</v>
      </c>
      <c r="C269" s="12" t="s">
        <v>1186</v>
      </c>
      <c r="D269" s="36">
        <f t="shared" si="7"/>
        <v>2300000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3">
        <v>0</v>
      </c>
      <c r="L269" s="42">
        <v>0</v>
      </c>
      <c r="M269" s="42">
        <v>2300000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4">
        <v>2020</v>
      </c>
    </row>
    <row r="270" spans="1:28" ht="35.25" customHeight="1">
      <c r="A270" s="11">
        <v>1</v>
      </c>
      <c r="B270" s="2">
        <f>SUBTOTAL(103,$A$9:A270)</f>
        <v>261</v>
      </c>
      <c r="C270" s="12" t="s">
        <v>215</v>
      </c>
      <c r="D270" s="36">
        <f t="shared" si="7"/>
        <v>3753310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3">
        <v>2</v>
      </c>
      <c r="L270" s="42">
        <v>3753310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4">
        <v>2020</v>
      </c>
    </row>
    <row r="271" spans="1:28" ht="35.25" customHeight="1">
      <c r="A271" s="11">
        <v>1</v>
      </c>
      <c r="B271" s="2">
        <f>SUBTOTAL(103,$A$9:A271)</f>
        <v>262</v>
      </c>
      <c r="C271" s="12" t="s">
        <v>1187</v>
      </c>
      <c r="D271" s="36">
        <f t="shared" si="7"/>
        <v>2182148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3">
        <v>0</v>
      </c>
      <c r="L271" s="42">
        <v>0</v>
      </c>
      <c r="M271" s="42">
        <v>2182148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4">
        <v>2020</v>
      </c>
    </row>
    <row r="272" spans="1:28" ht="35.25" customHeight="1">
      <c r="A272" s="11">
        <v>1</v>
      </c>
      <c r="B272" s="2">
        <f>SUBTOTAL(103,$A$9:A272)</f>
        <v>263</v>
      </c>
      <c r="C272" s="12" t="s">
        <v>1155</v>
      </c>
      <c r="D272" s="36">
        <f t="shared" si="7"/>
        <v>2042389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3">
        <v>0</v>
      </c>
      <c r="L272" s="42">
        <v>0</v>
      </c>
      <c r="M272" s="42">
        <v>2042389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4">
        <v>2020</v>
      </c>
    </row>
    <row r="273" spans="1:28" ht="35.25" customHeight="1">
      <c r="A273" s="11">
        <v>1</v>
      </c>
      <c r="B273" s="2">
        <f>SUBTOTAL(103,$A$9:A273)</f>
        <v>264</v>
      </c>
      <c r="C273" s="12" t="s">
        <v>296</v>
      </c>
      <c r="D273" s="36">
        <f t="shared" si="7"/>
        <v>1288716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3">
        <v>0</v>
      </c>
      <c r="L273" s="42">
        <v>0</v>
      </c>
      <c r="M273" s="42">
        <v>0</v>
      </c>
      <c r="N273" s="42">
        <v>0</v>
      </c>
      <c r="O273" s="42">
        <v>1288716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4">
        <v>2020</v>
      </c>
    </row>
    <row r="274" spans="1:28" ht="35.25" customHeight="1">
      <c r="A274" s="11">
        <v>1</v>
      </c>
      <c r="B274" s="2">
        <f>SUBTOTAL(103,$A$9:A274)</f>
        <v>265</v>
      </c>
      <c r="C274" s="12" t="s">
        <v>836</v>
      </c>
      <c r="D274" s="36">
        <f t="shared" si="7"/>
        <v>6356183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3">
        <v>0</v>
      </c>
      <c r="L274" s="42">
        <v>0</v>
      </c>
      <c r="M274" s="42">
        <v>0</v>
      </c>
      <c r="N274" s="42">
        <v>0</v>
      </c>
      <c r="O274" s="42">
        <v>6356183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4">
        <v>2020</v>
      </c>
    </row>
    <row r="275" spans="1:28" ht="35.25" customHeight="1">
      <c r="A275" s="11">
        <v>1</v>
      </c>
      <c r="B275" s="2">
        <f>SUBTOTAL(103,$A$9:A275)</f>
        <v>266</v>
      </c>
      <c r="C275" s="12" t="s">
        <v>1189</v>
      </c>
      <c r="D275" s="36">
        <f t="shared" si="7"/>
        <v>2500000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3">
        <v>0</v>
      </c>
      <c r="L275" s="42">
        <v>0</v>
      </c>
      <c r="M275" s="42">
        <v>2500000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4">
        <v>2020</v>
      </c>
    </row>
    <row r="276" spans="1:28" ht="35.25" customHeight="1">
      <c r="A276" s="11">
        <v>1</v>
      </c>
      <c r="B276" s="2">
        <f>SUBTOTAL(103,$A$9:A276)</f>
        <v>267</v>
      </c>
      <c r="C276" s="12" t="s">
        <v>142</v>
      </c>
      <c r="D276" s="36">
        <f t="shared" si="7"/>
        <v>1899999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3">
        <v>0</v>
      </c>
      <c r="L276" s="42">
        <v>0</v>
      </c>
      <c r="M276" s="42">
        <v>1899999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4">
        <v>2020</v>
      </c>
    </row>
    <row r="277" spans="1:28" ht="35.25" customHeight="1">
      <c r="A277" s="11">
        <v>1</v>
      </c>
      <c r="B277" s="2">
        <f>SUBTOTAL(103,$A$9:A277)</f>
        <v>268</v>
      </c>
      <c r="C277" s="12" t="s">
        <v>1157</v>
      </c>
      <c r="D277" s="36">
        <f t="shared" si="7"/>
        <v>1950165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3">
        <v>0</v>
      </c>
      <c r="L277" s="42">
        <v>0</v>
      </c>
      <c r="M277" s="42">
        <v>1950165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4">
        <v>2020</v>
      </c>
    </row>
    <row r="278" spans="1:28" ht="35.25" customHeight="1">
      <c r="A278" s="11">
        <v>1</v>
      </c>
      <c r="B278" s="2">
        <f>SUBTOTAL(103,$A$9:A278)</f>
        <v>269</v>
      </c>
      <c r="C278" s="12" t="s">
        <v>922</v>
      </c>
      <c r="D278" s="36">
        <f t="shared" si="7"/>
        <v>2073808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3">
        <v>0</v>
      </c>
      <c r="L278" s="42">
        <v>0</v>
      </c>
      <c r="M278" s="42">
        <v>0</v>
      </c>
      <c r="N278" s="42">
        <v>0</v>
      </c>
      <c r="O278" s="42">
        <v>2073808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4">
        <v>2020</v>
      </c>
    </row>
    <row r="279" spans="1:28" ht="35.25" customHeight="1">
      <c r="A279" s="11">
        <v>1</v>
      </c>
      <c r="B279" s="2">
        <f>SUBTOTAL(103,$A$9:A279)</f>
        <v>270</v>
      </c>
      <c r="C279" s="12" t="s">
        <v>1181</v>
      </c>
      <c r="D279" s="36">
        <f t="shared" si="7"/>
        <v>1292478</v>
      </c>
      <c r="E279" s="42">
        <v>0</v>
      </c>
      <c r="F279" s="42">
        <v>0</v>
      </c>
      <c r="G279" s="42">
        <v>1292478</v>
      </c>
      <c r="H279" s="42">
        <v>0</v>
      </c>
      <c r="I279" s="42">
        <v>0</v>
      </c>
      <c r="J279" s="42">
        <v>0</v>
      </c>
      <c r="K279" s="43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  <c r="AB279" s="44">
        <v>2020</v>
      </c>
    </row>
    <row r="280" spans="1:28" ht="35.25" customHeight="1">
      <c r="A280" s="11">
        <v>1</v>
      </c>
      <c r="B280" s="2">
        <f>SUBTOTAL(103,$A$9:A280)</f>
        <v>271</v>
      </c>
      <c r="C280" s="12" t="s">
        <v>1182</v>
      </c>
      <c r="D280" s="36">
        <f t="shared" si="7"/>
        <v>1489838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3">
        <v>0</v>
      </c>
      <c r="L280" s="42">
        <v>0</v>
      </c>
      <c r="M280" s="42">
        <v>0</v>
      </c>
      <c r="N280" s="42">
        <v>0</v>
      </c>
      <c r="O280" s="42">
        <v>1489838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4">
        <v>2020</v>
      </c>
    </row>
    <row r="281" spans="1:28" ht="35.25" customHeight="1">
      <c r="A281" s="11">
        <v>1</v>
      </c>
      <c r="B281" s="2">
        <f>SUBTOTAL(103,$A$9:A281)</f>
        <v>272</v>
      </c>
      <c r="C281" s="12" t="s">
        <v>1183</v>
      </c>
      <c r="D281" s="36">
        <f t="shared" si="7"/>
        <v>1833601</v>
      </c>
      <c r="E281" s="42">
        <v>0</v>
      </c>
      <c r="F281" s="42">
        <v>1833601</v>
      </c>
      <c r="G281" s="42">
        <v>0</v>
      </c>
      <c r="H281" s="42">
        <v>0</v>
      </c>
      <c r="I281" s="42">
        <v>0</v>
      </c>
      <c r="J281" s="42">
        <v>0</v>
      </c>
      <c r="K281" s="43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4">
        <v>2020</v>
      </c>
    </row>
    <row r="282" spans="1:28" ht="35.25" customHeight="1">
      <c r="A282" s="11">
        <v>1</v>
      </c>
      <c r="B282" s="2">
        <f>SUBTOTAL(103,$A$9:A282)</f>
        <v>273</v>
      </c>
      <c r="C282" s="12" t="s">
        <v>826</v>
      </c>
      <c r="D282" s="36">
        <f t="shared" si="7"/>
        <v>283406.1</v>
      </c>
      <c r="E282" s="42">
        <v>0</v>
      </c>
      <c r="F282" s="42">
        <v>0</v>
      </c>
      <c r="G282" s="42">
        <v>283406.1</v>
      </c>
      <c r="H282" s="42">
        <v>0</v>
      </c>
      <c r="I282" s="42">
        <v>0</v>
      </c>
      <c r="J282" s="42">
        <v>0</v>
      </c>
      <c r="K282" s="43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4">
        <v>2020</v>
      </c>
    </row>
    <row r="283" spans="1:28" ht="35.25" customHeight="1">
      <c r="A283" s="11">
        <v>1</v>
      </c>
      <c r="B283" s="2">
        <f>SUBTOTAL(103,$A$9:A283)</f>
        <v>274</v>
      </c>
      <c r="C283" s="12" t="s">
        <v>268</v>
      </c>
      <c r="D283" s="36">
        <f t="shared" si="7"/>
        <v>1233152.14</v>
      </c>
      <c r="E283" s="42">
        <v>0</v>
      </c>
      <c r="F283" s="42">
        <v>0</v>
      </c>
      <c r="G283" s="42">
        <v>1233152.14</v>
      </c>
      <c r="H283" s="42">
        <v>0</v>
      </c>
      <c r="I283" s="42">
        <v>0</v>
      </c>
      <c r="J283" s="42">
        <v>0</v>
      </c>
      <c r="K283" s="43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4">
        <v>2020</v>
      </c>
    </row>
    <row r="284" spans="1:28" ht="35.25" customHeight="1">
      <c r="A284" s="11">
        <v>1</v>
      </c>
      <c r="B284" s="2">
        <f>SUBTOTAL(103,$A$9:A284)</f>
        <v>275</v>
      </c>
      <c r="C284" s="12" t="s">
        <v>833</v>
      </c>
      <c r="D284" s="36">
        <f t="shared" si="7"/>
        <v>1475821.78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3">
        <v>0</v>
      </c>
      <c r="L284" s="42">
        <v>0</v>
      </c>
      <c r="M284" s="42">
        <v>1475821.78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4">
        <v>2020</v>
      </c>
    </row>
    <row r="285" spans="1:28" ht="35.25" customHeight="1">
      <c r="A285" s="11">
        <v>1</v>
      </c>
      <c r="B285" s="2">
        <f>SUBTOTAL(103,$A$9:A285)</f>
        <v>276</v>
      </c>
      <c r="C285" s="12" t="s">
        <v>226</v>
      </c>
      <c r="D285" s="36">
        <f t="shared" si="7"/>
        <v>1181257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3">
        <v>0</v>
      </c>
      <c r="L285" s="42">
        <v>0</v>
      </c>
      <c r="M285" s="42">
        <v>0</v>
      </c>
      <c r="N285" s="42">
        <v>1181257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4">
        <v>2020</v>
      </c>
    </row>
    <row r="286" spans="1:28" ht="35.25" customHeight="1">
      <c r="A286" s="11">
        <v>1</v>
      </c>
      <c r="B286" s="2">
        <f>SUBTOTAL(103,$A$9:A286)</f>
        <v>277</v>
      </c>
      <c r="C286" s="12" t="s">
        <v>77</v>
      </c>
      <c r="D286" s="36">
        <f t="shared" si="7"/>
        <v>989860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3">
        <v>0</v>
      </c>
      <c r="L286" s="42">
        <v>0</v>
      </c>
      <c r="M286" s="42">
        <v>989860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4">
        <v>2020</v>
      </c>
    </row>
    <row r="287" spans="1:28" ht="35.25" customHeight="1">
      <c r="A287" s="11">
        <v>1</v>
      </c>
      <c r="B287" s="2">
        <f>SUBTOTAL(103,$A$9:A287)</f>
        <v>278</v>
      </c>
      <c r="C287" s="12" t="s">
        <v>1338</v>
      </c>
      <c r="D287" s="36">
        <f t="shared" si="7"/>
        <v>2257590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3">
        <v>0</v>
      </c>
      <c r="L287" s="42">
        <v>0</v>
      </c>
      <c r="M287" s="42">
        <v>2257590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4">
        <v>2020</v>
      </c>
    </row>
    <row r="288" spans="1:28" ht="35.25" customHeight="1">
      <c r="A288" s="11">
        <v>1</v>
      </c>
      <c r="B288" s="2">
        <f>SUBTOTAL(103,$A$9:A288)</f>
        <v>279</v>
      </c>
      <c r="C288" s="12" t="s">
        <v>1350</v>
      </c>
      <c r="D288" s="36">
        <f t="shared" si="7"/>
        <v>2456815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3">
        <v>0</v>
      </c>
      <c r="L288" s="42">
        <v>0</v>
      </c>
      <c r="M288" s="42">
        <v>2456815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4">
        <v>2020</v>
      </c>
    </row>
    <row r="289" spans="1:28" ht="35.25" customHeight="1">
      <c r="A289" s="11">
        <v>1</v>
      </c>
      <c r="B289" s="2">
        <f>SUBTOTAL(103,$A$9:A289)</f>
        <v>280</v>
      </c>
      <c r="C289" s="12" t="s">
        <v>119</v>
      </c>
      <c r="D289" s="36">
        <f t="shared" si="7"/>
        <v>249502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3">
        <v>0</v>
      </c>
      <c r="L289" s="42">
        <v>0</v>
      </c>
      <c r="M289" s="42">
        <v>0</v>
      </c>
      <c r="N289" s="42">
        <v>0</v>
      </c>
      <c r="O289" s="42">
        <v>249502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4">
        <v>2020</v>
      </c>
    </row>
    <row r="290" spans="1:28" ht="35.25" customHeight="1">
      <c r="A290" s="11">
        <v>1</v>
      </c>
      <c r="B290" s="2">
        <f>SUBTOTAL(103,$A$9:A290)</f>
        <v>281</v>
      </c>
      <c r="C290" s="8" t="s">
        <v>770</v>
      </c>
      <c r="D290" s="36">
        <f t="shared" si="7"/>
        <v>3446000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40">
        <v>2</v>
      </c>
      <c r="L290" s="39">
        <v>3446000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41">
        <v>2019</v>
      </c>
    </row>
    <row r="291" spans="1:28" ht="35.25" customHeight="1">
      <c r="A291" s="11">
        <v>1</v>
      </c>
      <c r="B291" s="2">
        <f>SUBTOTAL(103,$A$9:A291)</f>
        <v>282</v>
      </c>
      <c r="C291" s="12" t="s">
        <v>1068</v>
      </c>
      <c r="D291" s="36">
        <f t="shared" si="7"/>
        <v>1800000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0">
        <v>1</v>
      </c>
      <c r="L291" s="42">
        <v>1800000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1">
        <v>2020</v>
      </c>
    </row>
    <row r="292" spans="2:28" ht="35.25" customHeight="1">
      <c r="B292" s="30" t="s">
        <v>19</v>
      </c>
      <c r="C292" s="8"/>
      <c r="D292" s="36">
        <f>E292+F292+G292+H292+I292+J292+L292+M292+N292+O292+P292+Q292+R292+S292+T292+U292+V292+W292+X292+Y292+Z292+AA292</f>
        <v>22573519.26</v>
      </c>
      <c r="E292" s="36">
        <f>SUM(E293:E318)</f>
        <v>642127.8800000001</v>
      </c>
      <c r="F292" s="36">
        <f aca="true" t="shared" si="8" ref="F292:AA292">SUM(F293:F318)</f>
        <v>300000</v>
      </c>
      <c r="G292" s="36">
        <f t="shared" si="8"/>
        <v>805999</v>
      </c>
      <c r="H292" s="36">
        <f t="shared" si="8"/>
        <v>208577.90999999997</v>
      </c>
      <c r="I292" s="36">
        <f t="shared" si="8"/>
        <v>0</v>
      </c>
      <c r="J292" s="36">
        <f t="shared" si="8"/>
        <v>0</v>
      </c>
      <c r="K292" s="37">
        <f t="shared" si="8"/>
        <v>1</v>
      </c>
      <c r="L292" s="36">
        <f t="shared" si="8"/>
        <v>1080000</v>
      </c>
      <c r="M292" s="36">
        <f t="shared" si="8"/>
        <v>15035883.4</v>
      </c>
      <c r="N292" s="36">
        <f t="shared" si="8"/>
        <v>0</v>
      </c>
      <c r="O292" s="36">
        <f>SUM(O293:O318)</f>
        <v>2564081.07</v>
      </c>
      <c r="P292" s="36">
        <f t="shared" si="8"/>
        <v>1936850</v>
      </c>
      <c r="Q292" s="36">
        <f t="shared" si="8"/>
        <v>0</v>
      </c>
      <c r="R292" s="36">
        <f t="shared" si="8"/>
        <v>0</v>
      </c>
      <c r="S292" s="36">
        <f t="shared" si="8"/>
        <v>0</v>
      </c>
      <c r="T292" s="36">
        <f t="shared" si="8"/>
        <v>0</v>
      </c>
      <c r="U292" s="36">
        <f t="shared" si="8"/>
        <v>0</v>
      </c>
      <c r="V292" s="36">
        <f t="shared" si="8"/>
        <v>0</v>
      </c>
      <c r="W292" s="36">
        <f t="shared" si="8"/>
        <v>0</v>
      </c>
      <c r="X292" s="36">
        <f t="shared" si="8"/>
        <v>0</v>
      </c>
      <c r="Y292" s="36">
        <f t="shared" si="8"/>
        <v>0</v>
      </c>
      <c r="Z292" s="36">
        <f t="shared" si="8"/>
        <v>0</v>
      </c>
      <c r="AA292" s="36">
        <f t="shared" si="8"/>
        <v>0</v>
      </c>
      <c r="AB292" s="38" t="s">
        <v>36</v>
      </c>
    </row>
    <row r="293" spans="1:28" ht="35.25" customHeight="1">
      <c r="A293" s="11">
        <v>1</v>
      </c>
      <c r="B293" s="2">
        <f>SUBTOTAL(103,$A$9:A293)</f>
        <v>283</v>
      </c>
      <c r="C293" s="8" t="s">
        <v>979</v>
      </c>
      <c r="D293" s="36">
        <f aca="true" t="shared" si="9" ref="D293:D318">E293+F293+G293+H293+I293+J293+L293+M293+N293+O293+P293+Q293+R293+S293+T293+U293+V293+W293+X293+Y293+Z293+AA293</f>
        <v>2640608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40">
        <v>0</v>
      </c>
      <c r="L293" s="39">
        <v>0</v>
      </c>
      <c r="M293" s="39">
        <v>2640608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  <c r="Z293" s="39">
        <v>0</v>
      </c>
      <c r="AA293" s="39">
        <v>0</v>
      </c>
      <c r="AB293" s="41">
        <v>2020</v>
      </c>
    </row>
    <row r="294" spans="1:28" ht="35.25" customHeight="1">
      <c r="A294" s="11">
        <v>1</v>
      </c>
      <c r="B294" s="2">
        <f>SUBTOTAL(103,$A$9:A294)</f>
        <v>284</v>
      </c>
      <c r="C294" s="8" t="s">
        <v>104</v>
      </c>
      <c r="D294" s="36">
        <f t="shared" si="9"/>
        <v>1098000.38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40">
        <v>0</v>
      </c>
      <c r="L294" s="39">
        <v>0</v>
      </c>
      <c r="M294" s="39">
        <f>1098000.38</f>
        <v>1098000.38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  <c r="Z294" s="39">
        <v>0</v>
      </c>
      <c r="AA294" s="39">
        <v>0</v>
      </c>
      <c r="AB294" s="41">
        <v>2020</v>
      </c>
    </row>
    <row r="295" spans="1:28" ht="35.25" customHeight="1">
      <c r="A295" s="11">
        <v>1</v>
      </c>
      <c r="B295" s="2">
        <f>SUBTOTAL(103,$A$9:A295)</f>
        <v>285</v>
      </c>
      <c r="C295" s="8" t="s">
        <v>554</v>
      </c>
      <c r="D295" s="36">
        <f t="shared" si="9"/>
        <v>100000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0">
        <v>0</v>
      </c>
      <c r="L295" s="39">
        <v>0</v>
      </c>
      <c r="M295" s="39">
        <v>100000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41">
        <v>2020</v>
      </c>
    </row>
    <row r="296" spans="1:28" ht="35.25" customHeight="1">
      <c r="A296" s="11">
        <v>1</v>
      </c>
      <c r="B296" s="2">
        <f>SUBTOTAL(103,$A$9:A296)</f>
        <v>286</v>
      </c>
      <c r="C296" s="8" t="s">
        <v>980</v>
      </c>
      <c r="D296" s="36">
        <f t="shared" si="9"/>
        <v>204559.94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40">
        <v>0</v>
      </c>
      <c r="L296" s="39">
        <v>0</v>
      </c>
      <c r="M296" s="39">
        <v>0</v>
      </c>
      <c r="N296" s="39">
        <v>0</v>
      </c>
      <c r="O296" s="39">
        <v>204559.94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41">
        <v>2020</v>
      </c>
    </row>
    <row r="297" spans="1:28" ht="35.25" customHeight="1">
      <c r="A297" s="11">
        <v>1</v>
      </c>
      <c r="B297" s="2">
        <f>SUBTOTAL(103,$A$9:A297)</f>
        <v>287</v>
      </c>
      <c r="C297" s="8" t="s">
        <v>106</v>
      </c>
      <c r="D297" s="36">
        <f t="shared" si="9"/>
        <v>1760038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40">
        <v>0</v>
      </c>
      <c r="L297" s="39">
        <v>0</v>
      </c>
      <c r="M297" s="39">
        <v>1760038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41">
        <v>2020</v>
      </c>
    </row>
    <row r="298" spans="1:28" ht="35.25" customHeight="1">
      <c r="A298" s="11">
        <v>1</v>
      </c>
      <c r="B298" s="2">
        <f>SUBTOTAL(103,$A$9:A298)</f>
        <v>288</v>
      </c>
      <c r="C298" s="8" t="s">
        <v>712</v>
      </c>
      <c r="D298" s="36">
        <f t="shared" si="9"/>
        <v>337102.5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0">
        <v>0</v>
      </c>
      <c r="L298" s="39">
        <v>0</v>
      </c>
      <c r="M298" s="39">
        <v>0</v>
      </c>
      <c r="N298" s="39">
        <v>0</v>
      </c>
      <c r="O298" s="39">
        <v>337102.5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41">
        <v>2020</v>
      </c>
    </row>
    <row r="299" spans="1:28" ht="35.25" customHeight="1">
      <c r="A299" s="11">
        <v>1</v>
      </c>
      <c r="B299" s="2">
        <f>SUBTOTAL(103,$A$9:A299)</f>
        <v>289</v>
      </c>
      <c r="C299" s="8" t="s">
        <v>795</v>
      </c>
      <c r="D299" s="36">
        <f t="shared" si="9"/>
        <v>116978.6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40">
        <v>0</v>
      </c>
      <c r="L299" s="39">
        <v>0</v>
      </c>
      <c r="M299" s="39">
        <v>0</v>
      </c>
      <c r="N299" s="39">
        <v>0</v>
      </c>
      <c r="O299" s="39">
        <v>116978.6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41">
        <v>2020</v>
      </c>
    </row>
    <row r="300" spans="1:28" ht="35.25" customHeight="1">
      <c r="A300" s="11">
        <v>1</v>
      </c>
      <c r="B300" s="2">
        <f>SUBTOTAL(103,$A$9:A300)</f>
        <v>290</v>
      </c>
      <c r="C300" s="8" t="s">
        <v>455</v>
      </c>
      <c r="D300" s="36">
        <f t="shared" si="9"/>
        <v>1743260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40">
        <v>0</v>
      </c>
      <c r="L300" s="39">
        <v>0</v>
      </c>
      <c r="M300" s="39">
        <v>1743260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41">
        <v>2020</v>
      </c>
    </row>
    <row r="301" spans="1:28" ht="35.25" customHeight="1">
      <c r="A301" s="11">
        <v>1</v>
      </c>
      <c r="B301" s="2">
        <f>SUBTOTAL(103,$A$9:A301)</f>
        <v>291</v>
      </c>
      <c r="C301" s="8" t="s">
        <v>981</v>
      </c>
      <c r="D301" s="36">
        <f t="shared" si="9"/>
        <v>1477169.3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0">
        <v>0</v>
      </c>
      <c r="L301" s="39">
        <v>0</v>
      </c>
      <c r="M301" s="39">
        <v>1477169.3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41">
        <v>2020</v>
      </c>
    </row>
    <row r="302" spans="1:28" ht="35.25" customHeight="1">
      <c r="A302" s="11">
        <v>1</v>
      </c>
      <c r="B302" s="2">
        <f>SUBTOTAL(103,$A$9:A302)</f>
        <v>292</v>
      </c>
      <c r="C302" s="8" t="s">
        <v>983</v>
      </c>
      <c r="D302" s="36">
        <f t="shared" si="9"/>
        <v>257497.1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0">
        <v>0</v>
      </c>
      <c r="L302" s="39">
        <v>0</v>
      </c>
      <c r="M302" s="39">
        <v>0</v>
      </c>
      <c r="N302" s="39">
        <v>0</v>
      </c>
      <c r="O302" s="39">
        <v>257497.1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41">
        <v>2020</v>
      </c>
    </row>
    <row r="303" spans="1:28" ht="35.25" customHeight="1">
      <c r="A303" s="11">
        <v>1</v>
      </c>
      <c r="B303" s="2">
        <f>SUBTOTAL(103,$A$9:A303)</f>
        <v>293</v>
      </c>
      <c r="C303" s="8" t="s">
        <v>984</v>
      </c>
      <c r="D303" s="36">
        <f t="shared" si="9"/>
        <v>2108431.72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40">
        <v>0</v>
      </c>
      <c r="L303" s="39">
        <v>0</v>
      </c>
      <c r="M303" s="39">
        <v>2108431.72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41">
        <v>2020</v>
      </c>
    </row>
    <row r="304" spans="1:28" ht="35.25" customHeight="1">
      <c r="A304" s="11">
        <v>1</v>
      </c>
      <c r="B304" s="2">
        <f>SUBTOTAL(103,$A$9:A304)</f>
        <v>294</v>
      </c>
      <c r="C304" s="8" t="s">
        <v>796</v>
      </c>
      <c r="D304" s="36">
        <f t="shared" si="9"/>
        <v>323572.78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0">
        <v>0</v>
      </c>
      <c r="L304" s="39">
        <v>0</v>
      </c>
      <c r="M304" s="39">
        <v>0</v>
      </c>
      <c r="N304" s="39">
        <v>0</v>
      </c>
      <c r="O304" s="39">
        <v>323572.78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41">
        <v>2020</v>
      </c>
    </row>
    <row r="305" spans="1:28" ht="35.25" customHeight="1">
      <c r="A305" s="11">
        <v>1</v>
      </c>
      <c r="B305" s="2">
        <f>SUBTOTAL(103,$A$9:A305)</f>
        <v>295</v>
      </c>
      <c r="C305" s="8" t="s">
        <v>622</v>
      </c>
      <c r="D305" s="36">
        <f t="shared" si="9"/>
        <v>568987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40">
        <v>0</v>
      </c>
      <c r="L305" s="39">
        <v>0</v>
      </c>
      <c r="M305" s="39">
        <v>0</v>
      </c>
      <c r="N305" s="39">
        <v>0</v>
      </c>
      <c r="O305" s="39">
        <v>568987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41">
        <v>2020</v>
      </c>
    </row>
    <row r="306" spans="1:28" ht="35.25" customHeight="1">
      <c r="A306" s="11">
        <v>1</v>
      </c>
      <c r="B306" s="2">
        <f>SUBTOTAL(103,$A$9:A306)</f>
        <v>296</v>
      </c>
      <c r="C306" s="8" t="s">
        <v>777</v>
      </c>
      <c r="D306" s="36">
        <f t="shared" si="9"/>
        <v>380650.85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40">
        <v>0</v>
      </c>
      <c r="L306" s="39">
        <v>0</v>
      </c>
      <c r="M306" s="39">
        <v>86162</v>
      </c>
      <c r="N306" s="39">
        <v>0</v>
      </c>
      <c r="O306" s="39">
        <v>294488.85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  <c r="Z306" s="39">
        <v>0</v>
      </c>
      <c r="AA306" s="39">
        <v>0</v>
      </c>
      <c r="AB306" s="41">
        <v>2020</v>
      </c>
    </row>
    <row r="307" spans="1:28" ht="35.25" customHeight="1">
      <c r="A307" s="11">
        <v>1</v>
      </c>
      <c r="B307" s="2">
        <f>SUBTOTAL(103,$A$9:A307)</f>
        <v>297</v>
      </c>
      <c r="C307" s="8" t="s">
        <v>985</v>
      </c>
      <c r="D307" s="36">
        <f t="shared" si="9"/>
        <v>1818274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0">
        <v>0</v>
      </c>
      <c r="L307" s="39">
        <v>0</v>
      </c>
      <c r="M307" s="39">
        <v>1818274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41">
        <v>2020</v>
      </c>
    </row>
    <row r="308" spans="1:28" ht="35.25" customHeight="1">
      <c r="A308" s="11">
        <v>1</v>
      </c>
      <c r="B308" s="2">
        <f>SUBTOTAL(103,$A$9:A308)</f>
        <v>298</v>
      </c>
      <c r="C308" s="8" t="s">
        <v>1095</v>
      </c>
      <c r="D308" s="36">
        <f t="shared" si="9"/>
        <v>333408.43999999994</v>
      </c>
      <c r="E308" s="39">
        <v>0</v>
      </c>
      <c r="F308" s="39">
        <v>0</v>
      </c>
      <c r="G308" s="39">
        <v>0</v>
      </c>
      <c r="H308" s="39">
        <v>208577.90999999997</v>
      </c>
      <c r="I308" s="39">
        <v>0</v>
      </c>
      <c r="J308" s="39">
        <v>0</v>
      </c>
      <c r="K308" s="40">
        <v>0</v>
      </c>
      <c r="L308" s="39">
        <v>0</v>
      </c>
      <c r="M308" s="39">
        <v>0</v>
      </c>
      <c r="N308" s="39">
        <v>0</v>
      </c>
      <c r="O308" s="39">
        <v>124830.53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41">
        <v>2020</v>
      </c>
    </row>
    <row r="309" spans="1:28" ht="35.25" customHeight="1">
      <c r="A309" s="11">
        <v>1</v>
      </c>
      <c r="B309" s="2">
        <f>SUBTOTAL(103,$A$9:A309)</f>
        <v>299</v>
      </c>
      <c r="C309" s="8" t="s">
        <v>711</v>
      </c>
      <c r="D309" s="36">
        <f t="shared" si="9"/>
        <v>661000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0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661000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41">
        <v>2020</v>
      </c>
    </row>
    <row r="310" spans="1:28" ht="35.25" customHeight="1">
      <c r="A310" s="11">
        <v>1</v>
      </c>
      <c r="B310" s="2">
        <f>SUBTOTAL(103,$A$9:A310)</f>
        <v>300</v>
      </c>
      <c r="C310" s="8" t="s">
        <v>431</v>
      </c>
      <c r="D310" s="36">
        <f t="shared" si="9"/>
        <v>581500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0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581500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41">
        <v>2020</v>
      </c>
    </row>
    <row r="311" spans="1:28" ht="35.25" customHeight="1">
      <c r="A311" s="11">
        <v>1</v>
      </c>
      <c r="B311" s="2">
        <f>SUBTOTAL(103,$A$9:A311)</f>
        <v>301</v>
      </c>
      <c r="C311" s="8" t="s">
        <v>400</v>
      </c>
      <c r="D311" s="36">
        <f t="shared" si="9"/>
        <v>694350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40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694350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41">
        <v>2020</v>
      </c>
    </row>
    <row r="312" spans="1:28" ht="35.25" customHeight="1">
      <c r="A312" s="11">
        <v>1</v>
      </c>
      <c r="B312" s="2">
        <f>SUBTOTAL(103,$A$9:A312)</f>
        <v>302</v>
      </c>
      <c r="C312" s="8" t="s">
        <v>1096</v>
      </c>
      <c r="D312" s="36">
        <f t="shared" si="9"/>
        <v>805999</v>
      </c>
      <c r="E312" s="39">
        <v>0</v>
      </c>
      <c r="F312" s="39">
        <v>0</v>
      </c>
      <c r="G312" s="39">
        <v>805999</v>
      </c>
      <c r="H312" s="39">
        <v>0</v>
      </c>
      <c r="I312" s="39">
        <v>0</v>
      </c>
      <c r="J312" s="39">
        <v>0</v>
      </c>
      <c r="K312" s="40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41">
        <v>2020</v>
      </c>
    </row>
    <row r="313" spans="1:28" ht="35.25" customHeight="1">
      <c r="A313" s="11">
        <v>1</v>
      </c>
      <c r="B313" s="2">
        <f>SUBTOTAL(103,$A$9:A313)</f>
        <v>303</v>
      </c>
      <c r="C313" s="8" t="s">
        <v>111</v>
      </c>
      <c r="D313" s="36">
        <f t="shared" si="9"/>
        <v>1080000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0">
        <v>1</v>
      </c>
      <c r="L313" s="39">
        <v>1080000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41">
        <v>2020</v>
      </c>
    </row>
    <row r="314" spans="1:28" ht="35.25" customHeight="1">
      <c r="A314" s="11">
        <v>1</v>
      </c>
      <c r="B314" s="2">
        <f>SUBTOTAL(103,$A$9:A314)</f>
        <v>304</v>
      </c>
      <c r="C314" s="8" t="s">
        <v>1119</v>
      </c>
      <c r="D314" s="36">
        <f t="shared" si="9"/>
        <v>2203940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0">
        <v>0</v>
      </c>
      <c r="L314" s="39">
        <v>0</v>
      </c>
      <c r="M314" s="39">
        <v>2203940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41">
        <v>2020</v>
      </c>
    </row>
    <row r="315" spans="1:28" ht="35.25" customHeight="1">
      <c r="A315" s="11">
        <v>1</v>
      </c>
      <c r="B315" s="2">
        <f>SUBTOTAL(103,$A$9:A315)</f>
        <v>305</v>
      </c>
      <c r="C315" s="8" t="s">
        <v>1209</v>
      </c>
      <c r="D315" s="36">
        <f t="shared" si="9"/>
        <v>170783.77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40">
        <v>0</v>
      </c>
      <c r="L315" s="39">
        <v>0</v>
      </c>
      <c r="M315" s="39">
        <v>0</v>
      </c>
      <c r="N315" s="39">
        <v>0</v>
      </c>
      <c r="O315" s="39">
        <v>170783.77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  <c r="W315" s="39">
        <v>0</v>
      </c>
      <c r="X315" s="39">
        <v>0</v>
      </c>
      <c r="Y315" s="39">
        <v>0</v>
      </c>
      <c r="Z315" s="39">
        <v>0</v>
      </c>
      <c r="AA315" s="39">
        <v>0</v>
      </c>
      <c r="AB315" s="41">
        <v>2020</v>
      </c>
    </row>
    <row r="316" spans="1:28" ht="35.25" customHeight="1">
      <c r="A316" s="11">
        <v>1</v>
      </c>
      <c r="B316" s="2">
        <f>SUBTOTAL(103,$A$9:A316)</f>
        <v>306</v>
      </c>
      <c r="C316" s="8" t="s">
        <v>1211</v>
      </c>
      <c r="D316" s="36">
        <f t="shared" si="9"/>
        <v>165280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0">
        <v>0</v>
      </c>
      <c r="L316" s="39">
        <v>0</v>
      </c>
      <c r="M316" s="39">
        <v>0</v>
      </c>
      <c r="N316" s="39">
        <v>0</v>
      </c>
      <c r="O316" s="39">
        <v>165280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41">
        <v>2020</v>
      </c>
    </row>
    <row r="317" spans="1:28" ht="35.25" customHeight="1">
      <c r="A317" s="11">
        <v>1</v>
      </c>
      <c r="B317" s="2">
        <f>SUBTOTAL(103,$A$9:A317)</f>
        <v>307</v>
      </c>
      <c r="C317" s="8" t="s">
        <v>612</v>
      </c>
      <c r="D317" s="36">
        <f t="shared" si="9"/>
        <v>475086.32</v>
      </c>
      <c r="E317" s="39">
        <v>175086.32</v>
      </c>
      <c r="F317" s="39">
        <v>300000</v>
      </c>
      <c r="G317" s="39">
        <v>0</v>
      </c>
      <c r="H317" s="39">
        <v>0</v>
      </c>
      <c r="I317" s="39">
        <v>0</v>
      </c>
      <c r="J317" s="39">
        <v>0</v>
      </c>
      <c r="K317" s="40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0</v>
      </c>
      <c r="AA317" s="39">
        <v>0</v>
      </c>
      <c r="AB317" s="41">
        <v>2020</v>
      </c>
    </row>
    <row r="318" spans="1:28" ht="35.25" customHeight="1">
      <c r="A318" s="11">
        <v>1</v>
      </c>
      <c r="B318" s="2">
        <f>SUBTOTAL(103,$A$9:A318)</f>
        <v>308</v>
      </c>
      <c r="C318" s="8" t="s">
        <v>422</v>
      </c>
      <c r="D318" s="36">
        <f t="shared" si="9"/>
        <v>467041.56000000006</v>
      </c>
      <c r="E318" s="39">
        <v>467041.56000000006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40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0</v>
      </c>
      <c r="Z318" s="39">
        <v>0</v>
      </c>
      <c r="AA318" s="39">
        <v>0</v>
      </c>
      <c r="AB318" s="41">
        <v>2020</v>
      </c>
    </row>
    <row r="319" spans="2:28" ht="35.25" customHeight="1">
      <c r="B319" s="28" t="s">
        <v>15</v>
      </c>
      <c r="C319" s="8"/>
      <c r="D319" s="36">
        <f aca="true" t="shared" si="10" ref="D319:D328">E319+F319+G319+H319+I319+J319+L319+M319+N319+O319+P319+Q319+R319+S319+T319+U319+V319+W319+X319+Y319+Z319+AA319</f>
        <v>27797295.780000005</v>
      </c>
      <c r="E319" s="36">
        <f aca="true" t="shared" si="11" ref="E319:AA319">SUM(E320:E352)</f>
        <v>0</v>
      </c>
      <c r="F319" s="36">
        <f t="shared" si="11"/>
        <v>158850</v>
      </c>
      <c r="G319" s="36">
        <f t="shared" si="11"/>
        <v>4331032.6</v>
      </c>
      <c r="H319" s="36">
        <f t="shared" si="11"/>
        <v>565533</v>
      </c>
      <c r="I319" s="36">
        <f t="shared" si="11"/>
        <v>2136365</v>
      </c>
      <c r="J319" s="36">
        <f t="shared" si="11"/>
        <v>0</v>
      </c>
      <c r="K319" s="37">
        <f t="shared" si="11"/>
        <v>0</v>
      </c>
      <c r="L319" s="36">
        <f t="shared" si="11"/>
        <v>0</v>
      </c>
      <c r="M319" s="36">
        <f t="shared" si="11"/>
        <v>13690875.590000002</v>
      </c>
      <c r="N319" s="36">
        <f t="shared" si="11"/>
        <v>927774</v>
      </c>
      <c r="O319" s="36">
        <f>SUM(O320:O352)</f>
        <v>5374072.58</v>
      </c>
      <c r="P319" s="36">
        <f t="shared" si="11"/>
        <v>612793.01</v>
      </c>
      <c r="Q319" s="36">
        <f t="shared" si="11"/>
        <v>0</v>
      </c>
      <c r="R319" s="36">
        <f t="shared" si="11"/>
        <v>0</v>
      </c>
      <c r="S319" s="36">
        <f t="shared" si="11"/>
        <v>0</v>
      </c>
      <c r="T319" s="36">
        <f t="shared" si="11"/>
        <v>0</v>
      </c>
      <c r="U319" s="36">
        <f t="shared" si="11"/>
        <v>0</v>
      </c>
      <c r="V319" s="36">
        <f t="shared" si="11"/>
        <v>0</v>
      </c>
      <c r="W319" s="36">
        <f t="shared" si="11"/>
        <v>0</v>
      </c>
      <c r="X319" s="36">
        <f t="shared" si="11"/>
        <v>0</v>
      </c>
      <c r="Y319" s="36">
        <f t="shared" si="11"/>
        <v>0</v>
      </c>
      <c r="Z319" s="36">
        <f t="shared" si="11"/>
        <v>0</v>
      </c>
      <c r="AA319" s="36">
        <f t="shared" si="11"/>
        <v>0</v>
      </c>
      <c r="AB319" s="38" t="s">
        <v>36</v>
      </c>
    </row>
    <row r="320" spans="1:28" ht="35.25" customHeight="1">
      <c r="A320" s="11">
        <v>1</v>
      </c>
      <c r="B320" s="2">
        <f>SUBTOTAL(103,$A$9:A320)</f>
        <v>309</v>
      </c>
      <c r="C320" s="8" t="s">
        <v>902</v>
      </c>
      <c r="D320" s="36">
        <f t="shared" si="10"/>
        <v>2417121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40">
        <v>0</v>
      </c>
      <c r="L320" s="39">
        <v>0</v>
      </c>
      <c r="M320" s="39">
        <v>2417121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41">
        <v>2020</v>
      </c>
    </row>
    <row r="321" spans="1:28" ht="35.25" customHeight="1">
      <c r="A321" s="11">
        <v>1</v>
      </c>
      <c r="B321" s="2">
        <f>SUBTOTAL(103,$A$9:A321)</f>
        <v>310</v>
      </c>
      <c r="C321" s="8" t="s">
        <v>903</v>
      </c>
      <c r="D321" s="36">
        <f t="shared" si="10"/>
        <v>649639</v>
      </c>
      <c r="E321" s="39">
        <v>0</v>
      </c>
      <c r="F321" s="39">
        <v>0</v>
      </c>
      <c r="G321" s="39">
        <v>0</v>
      </c>
      <c r="H321" s="39">
        <v>0</v>
      </c>
      <c r="I321" s="39">
        <v>649639</v>
      </c>
      <c r="J321" s="39">
        <v>0</v>
      </c>
      <c r="K321" s="40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0</v>
      </c>
      <c r="AA321" s="39">
        <v>0</v>
      </c>
      <c r="AB321" s="41">
        <v>2020</v>
      </c>
    </row>
    <row r="322" spans="1:28" ht="35.25" customHeight="1">
      <c r="A322" s="11">
        <v>1</v>
      </c>
      <c r="B322" s="2">
        <f>SUBTOTAL(103,$A$9:A322)</f>
        <v>311</v>
      </c>
      <c r="C322" s="8" t="s">
        <v>799</v>
      </c>
      <c r="D322" s="36">
        <f t="shared" si="10"/>
        <v>158850</v>
      </c>
      <c r="E322" s="39">
        <v>0</v>
      </c>
      <c r="F322" s="39">
        <v>158850</v>
      </c>
      <c r="G322" s="39">
        <v>0</v>
      </c>
      <c r="H322" s="39">
        <v>0</v>
      </c>
      <c r="I322" s="39">
        <v>0</v>
      </c>
      <c r="J322" s="39">
        <v>0</v>
      </c>
      <c r="K322" s="40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41">
        <v>2020</v>
      </c>
    </row>
    <row r="323" spans="1:28" ht="35.25" customHeight="1">
      <c r="A323" s="11">
        <v>1</v>
      </c>
      <c r="B323" s="2">
        <f>SUBTOTAL(103,$A$9:A323)</f>
        <v>312</v>
      </c>
      <c r="C323" s="8" t="s">
        <v>782</v>
      </c>
      <c r="D323" s="36">
        <f t="shared" si="10"/>
        <v>254000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40">
        <v>0</v>
      </c>
      <c r="L323" s="39">
        <v>0</v>
      </c>
      <c r="M323" s="39">
        <v>254000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0</v>
      </c>
      <c r="Z323" s="39">
        <v>0</v>
      </c>
      <c r="AA323" s="39">
        <v>0</v>
      </c>
      <c r="AB323" s="41">
        <v>2020</v>
      </c>
    </row>
    <row r="324" spans="1:28" ht="35.25" customHeight="1">
      <c r="A324" s="11">
        <v>1</v>
      </c>
      <c r="B324" s="2">
        <f>SUBTOTAL(103,$A$9:A324)</f>
        <v>313</v>
      </c>
      <c r="C324" s="8" t="s">
        <v>95</v>
      </c>
      <c r="D324" s="36">
        <f t="shared" si="10"/>
        <v>405002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40">
        <v>0</v>
      </c>
      <c r="L324" s="39">
        <v>0</v>
      </c>
      <c r="M324" s="39">
        <v>0</v>
      </c>
      <c r="N324" s="39">
        <v>405002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41">
        <v>2020</v>
      </c>
    </row>
    <row r="325" spans="1:28" ht="35.25" customHeight="1">
      <c r="A325" s="11">
        <v>1</v>
      </c>
      <c r="B325" s="2">
        <f>SUBTOTAL(103,$A$9:A325)</f>
        <v>314</v>
      </c>
      <c r="C325" s="8" t="s">
        <v>993</v>
      </c>
      <c r="D325" s="36">
        <f t="shared" si="10"/>
        <v>2256715</v>
      </c>
      <c r="E325" s="39">
        <v>0</v>
      </c>
      <c r="F325" s="39">
        <v>0</v>
      </c>
      <c r="G325" s="39">
        <v>1362535</v>
      </c>
      <c r="H325" s="39">
        <v>0</v>
      </c>
      <c r="I325" s="39">
        <v>0</v>
      </c>
      <c r="J325" s="39">
        <v>0</v>
      </c>
      <c r="K325" s="40">
        <v>0</v>
      </c>
      <c r="L325" s="39">
        <v>0</v>
      </c>
      <c r="M325" s="39">
        <v>0</v>
      </c>
      <c r="N325" s="39">
        <v>0</v>
      </c>
      <c r="O325" s="39">
        <v>894180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41">
        <v>2020</v>
      </c>
    </row>
    <row r="326" spans="1:28" ht="35.25" customHeight="1">
      <c r="A326" s="11">
        <v>1</v>
      </c>
      <c r="B326" s="2">
        <f>SUBTOTAL(103,$A$9:A326)</f>
        <v>315</v>
      </c>
      <c r="C326" s="8" t="s">
        <v>201</v>
      </c>
      <c r="D326" s="36">
        <f t="shared" si="10"/>
        <v>464094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40">
        <v>0</v>
      </c>
      <c r="L326" s="39">
        <v>0</v>
      </c>
      <c r="M326" s="39">
        <v>0</v>
      </c>
      <c r="N326" s="39">
        <v>0</v>
      </c>
      <c r="O326" s="39">
        <v>464094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39">
        <v>0</v>
      </c>
      <c r="AA326" s="39">
        <v>0</v>
      </c>
      <c r="AB326" s="41">
        <v>2020</v>
      </c>
    </row>
    <row r="327" spans="1:28" ht="35.25" customHeight="1">
      <c r="A327" s="11">
        <v>1</v>
      </c>
      <c r="B327" s="2">
        <f>SUBTOTAL(103,$A$9:A327)</f>
        <v>316</v>
      </c>
      <c r="C327" s="8" t="s">
        <v>96</v>
      </c>
      <c r="D327" s="36">
        <f t="shared" si="10"/>
        <v>410000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40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410000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39">
        <v>0</v>
      </c>
      <c r="AA327" s="39">
        <v>0</v>
      </c>
      <c r="AB327" s="41">
        <v>2020</v>
      </c>
    </row>
    <row r="328" spans="1:28" ht="35.25" customHeight="1">
      <c r="A328" s="11">
        <v>1</v>
      </c>
      <c r="B328" s="2">
        <f>SUBTOTAL(103,$A$9:A328)</f>
        <v>317</v>
      </c>
      <c r="C328" s="8" t="s">
        <v>494</v>
      </c>
      <c r="D328" s="36">
        <f t="shared" si="10"/>
        <v>924000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40">
        <v>0</v>
      </c>
      <c r="L328" s="39">
        <v>0</v>
      </c>
      <c r="M328" s="39">
        <v>924000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41">
        <v>2020</v>
      </c>
    </row>
    <row r="329" spans="1:28" ht="35.25" customHeight="1">
      <c r="A329" s="11">
        <v>1</v>
      </c>
      <c r="B329" s="2">
        <f>SUBTOTAL(103,$A$9:A329)</f>
        <v>318</v>
      </c>
      <c r="C329" s="8" t="s">
        <v>374</v>
      </c>
      <c r="D329" s="36">
        <f aca="true" t="shared" si="12" ref="D329:D352">E329+F329+G329+H329+I329+J329+L329+M329+N329+O329+P329+Q329+R329+S329+T329+U329+V329+W329+X329+Y329+Z329+AA329</f>
        <v>118000</v>
      </c>
      <c r="E329" s="39">
        <v>0</v>
      </c>
      <c r="F329" s="39">
        <v>0</v>
      </c>
      <c r="G329" s="39">
        <v>0</v>
      </c>
      <c r="H329" s="39">
        <v>0</v>
      </c>
      <c r="I329" s="39">
        <v>118000</v>
      </c>
      <c r="J329" s="39">
        <v>0</v>
      </c>
      <c r="K329" s="40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41">
        <v>2020</v>
      </c>
    </row>
    <row r="330" spans="1:28" ht="35.25" customHeight="1">
      <c r="A330" s="11">
        <v>1</v>
      </c>
      <c r="B330" s="2">
        <f>SUBTOTAL(103,$A$9:A330)</f>
        <v>319</v>
      </c>
      <c r="C330" s="8" t="s">
        <v>202</v>
      </c>
      <c r="D330" s="36">
        <f t="shared" si="12"/>
        <v>1386050.39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0">
        <v>0</v>
      </c>
      <c r="L330" s="39">
        <v>0</v>
      </c>
      <c r="M330" s="39">
        <v>1386050.39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39">
        <v>0</v>
      </c>
      <c r="AA330" s="39">
        <v>0</v>
      </c>
      <c r="AB330" s="41">
        <v>2020</v>
      </c>
    </row>
    <row r="331" spans="1:28" ht="35.25" customHeight="1">
      <c r="A331" s="11">
        <v>1</v>
      </c>
      <c r="B331" s="2">
        <f>SUBTOTAL(103,$A$9:A331)</f>
        <v>320</v>
      </c>
      <c r="C331" s="8" t="s">
        <v>994</v>
      </c>
      <c r="D331" s="36">
        <f t="shared" si="12"/>
        <v>717639.7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40">
        <v>0</v>
      </c>
      <c r="L331" s="39">
        <v>0</v>
      </c>
      <c r="M331" s="39">
        <v>717639.7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41">
        <v>2020</v>
      </c>
    </row>
    <row r="332" spans="1:28" ht="35.25" customHeight="1">
      <c r="A332" s="11">
        <v>1</v>
      </c>
      <c r="B332" s="2">
        <f>SUBTOTAL(103,$A$9:A332)</f>
        <v>321</v>
      </c>
      <c r="C332" s="8" t="s">
        <v>203</v>
      </c>
      <c r="D332" s="36">
        <f t="shared" si="12"/>
        <v>225772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40">
        <v>0</v>
      </c>
      <c r="L332" s="39">
        <v>0</v>
      </c>
      <c r="M332" s="39">
        <v>0</v>
      </c>
      <c r="N332" s="39">
        <v>225772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41">
        <v>2020</v>
      </c>
    </row>
    <row r="333" spans="1:28" ht="35.25" customHeight="1">
      <c r="A333" s="11">
        <v>1</v>
      </c>
      <c r="B333" s="2">
        <f>SUBTOTAL(103,$A$9:A333)</f>
        <v>322</v>
      </c>
      <c r="C333" s="8" t="s">
        <v>530</v>
      </c>
      <c r="D333" s="36">
        <f t="shared" si="12"/>
        <v>611554.78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0">
        <v>0</v>
      </c>
      <c r="L333" s="39">
        <v>0</v>
      </c>
      <c r="M333" s="39">
        <v>0</v>
      </c>
      <c r="N333" s="39">
        <v>0</v>
      </c>
      <c r="O333" s="39">
        <v>611554.78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41">
        <v>2020</v>
      </c>
    </row>
    <row r="334" spans="1:28" ht="35.25" customHeight="1">
      <c r="A334" s="11">
        <v>1</v>
      </c>
      <c r="B334" s="2">
        <f>SUBTOTAL(103,$A$9:A334)</f>
        <v>323</v>
      </c>
      <c r="C334" s="8" t="s">
        <v>98</v>
      </c>
      <c r="D334" s="36">
        <f t="shared" si="12"/>
        <v>1642029.6</v>
      </c>
      <c r="E334" s="39">
        <v>0</v>
      </c>
      <c r="F334" s="39">
        <v>0</v>
      </c>
      <c r="G334" s="39">
        <v>721737.6</v>
      </c>
      <c r="H334" s="39">
        <v>0</v>
      </c>
      <c r="I334" s="39">
        <v>0</v>
      </c>
      <c r="J334" s="39">
        <v>0</v>
      </c>
      <c r="K334" s="40">
        <v>0</v>
      </c>
      <c r="L334" s="39">
        <v>0</v>
      </c>
      <c r="M334" s="39">
        <v>920292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41">
        <v>2020</v>
      </c>
    </row>
    <row r="335" spans="1:28" ht="35.25" customHeight="1">
      <c r="A335" s="11">
        <v>1</v>
      </c>
      <c r="B335" s="2">
        <f>SUBTOTAL(103,$A$9:A335)</f>
        <v>324</v>
      </c>
      <c r="C335" s="8" t="s">
        <v>868</v>
      </c>
      <c r="D335" s="36">
        <f t="shared" si="12"/>
        <v>1680000</v>
      </c>
      <c r="E335" s="39">
        <v>0</v>
      </c>
      <c r="F335" s="39">
        <v>0</v>
      </c>
      <c r="G335" s="39">
        <v>1680000</v>
      </c>
      <c r="H335" s="39">
        <v>0</v>
      </c>
      <c r="I335" s="39">
        <v>0</v>
      </c>
      <c r="J335" s="39">
        <v>0</v>
      </c>
      <c r="K335" s="40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39">
        <v>0</v>
      </c>
      <c r="AA335" s="39">
        <v>0</v>
      </c>
      <c r="AB335" s="41">
        <v>2020</v>
      </c>
    </row>
    <row r="336" spans="1:28" ht="35.25" customHeight="1">
      <c r="A336" s="11">
        <v>1</v>
      </c>
      <c r="B336" s="2">
        <f>SUBTOTAL(103,$A$9:A336)</f>
        <v>325</v>
      </c>
      <c r="C336" s="8" t="s">
        <v>995</v>
      </c>
      <c r="D336" s="36">
        <f t="shared" si="12"/>
        <v>1112945</v>
      </c>
      <c r="E336" s="39">
        <v>0</v>
      </c>
      <c r="F336" s="39">
        <v>0</v>
      </c>
      <c r="G336" s="39">
        <v>0</v>
      </c>
      <c r="H336" s="39">
        <v>180729</v>
      </c>
      <c r="I336" s="39">
        <v>0</v>
      </c>
      <c r="J336" s="39">
        <v>0</v>
      </c>
      <c r="K336" s="40">
        <v>0</v>
      </c>
      <c r="L336" s="39">
        <v>0</v>
      </c>
      <c r="M336" s="39">
        <v>932216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41">
        <v>2020</v>
      </c>
    </row>
    <row r="337" spans="1:28" ht="35.25" customHeight="1">
      <c r="A337" s="11">
        <v>1</v>
      </c>
      <c r="B337" s="2">
        <f>SUBTOTAL(103,$A$9:A337)</f>
        <v>326</v>
      </c>
      <c r="C337" s="8" t="s">
        <v>205</v>
      </c>
      <c r="D337" s="36">
        <f t="shared" si="12"/>
        <v>202793.01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40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202793.01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0</v>
      </c>
      <c r="AB337" s="41">
        <v>2020</v>
      </c>
    </row>
    <row r="338" spans="1:28" ht="35.25" customHeight="1">
      <c r="A338" s="11">
        <v>1</v>
      </c>
      <c r="B338" s="2">
        <f>SUBTOTAL(103,$A$9:A338)</f>
        <v>327</v>
      </c>
      <c r="C338" s="8" t="s">
        <v>206</v>
      </c>
      <c r="D338" s="36">
        <f t="shared" si="12"/>
        <v>384804</v>
      </c>
      <c r="E338" s="39">
        <v>0</v>
      </c>
      <c r="F338" s="39">
        <v>0</v>
      </c>
      <c r="G338" s="39">
        <v>0</v>
      </c>
      <c r="H338" s="39">
        <v>384804</v>
      </c>
      <c r="I338" s="39">
        <v>0</v>
      </c>
      <c r="J338" s="39">
        <v>0</v>
      </c>
      <c r="K338" s="40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41">
        <v>2020</v>
      </c>
    </row>
    <row r="339" spans="1:28" ht="35.25" customHeight="1">
      <c r="A339" s="11">
        <v>1</v>
      </c>
      <c r="B339" s="2">
        <f>SUBTOTAL(103,$A$9:A339)</f>
        <v>328</v>
      </c>
      <c r="C339" s="8" t="s">
        <v>629</v>
      </c>
      <c r="D339" s="36">
        <f t="shared" si="12"/>
        <v>125000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0">
        <v>0</v>
      </c>
      <c r="L339" s="39">
        <v>0</v>
      </c>
      <c r="M339" s="39">
        <v>125000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  <c r="Z339" s="39">
        <v>0</v>
      </c>
      <c r="AA339" s="39">
        <v>0</v>
      </c>
      <c r="AB339" s="41">
        <v>2020</v>
      </c>
    </row>
    <row r="340" spans="1:28" ht="35.25" customHeight="1">
      <c r="A340" s="11">
        <v>1</v>
      </c>
      <c r="B340" s="2">
        <f>SUBTOTAL(103,$A$9:A340)</f>
        <v>329</v>
      </c>
      <c r="C340" s="8" t="s">
        <v>200</v>
      </c>
      <c r="D340" s="36">
        <f t="shared" si="12"/>
        <v>480000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0">
        <v>0</v>
      </c>
      <c r="L340" s="39">
        <v>0</v>
      </c>
      <c r="M340" s="39">
        <v>480000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41">
        <v>2020</v>
      </c>
    </row>
    <row r="341" spans="1:28" ht="35.25" customHeight="1">
      <c r="A341" s="11">
        <v>1</v>
      </c>
      <c r="B341" s="2">
        <f>SUBTOTAL(103,$A$9:A341)</f>
        <v>330</v>
      </c>
      <c r="C341" s="8" t="s">
        <v>504</v>
      </c>
      <c r="D341" s="36">
        <f t="shared" si="12"/>
        <v>1721544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0">
        <v>0</v>
      </c>
      <c r="L341" s="39">
        <v>0</v>
      </c>
      <c r="M341" s="39">
        <v>0</v>
      </c>
      <c r="N341" s="39">
        <v>0</v>
      </c>
      <c r="O341" s="39">
        <f>1541544+180000</f>
        <v>1721544</v>
      </c>
      <c r="P341" s="39">
        <v>0</v>
      </c>
      <c r="Q341" s="39">
        <v>0</v>
      </c>
      <c r="R341" s="39">
        <v>0</v>
      </c>
      <c r="S341" s="39">
        <v>0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39">
        <v>0</v>
      </c>
      <c r="Z341" s="39">
        <v>0</v>
      </c>
      <c r="AA341" s="39">
        <v>0</v>
      </c>
      <c r="AB341" s="41">
        <v>2020</v>
      </c>
    </row>
    <row r="342" spans="1:28" ht="35.25" customHeight="1">
      <c r="A342" s="11">
        <v>1</v>
      </c>
      <c r="B342" s="2">
        <f>SUBTOTAL(103,$A$9:A342)</f>
        <v>331</v>
      </c>
      <c r="C342" s="8" t="s">
        <v>783</v>
      </c>
      <c r="D342" s="36">
        <f t="shared" si="12"/>
        <v>212766.8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0">
        <v>0</v>
      </c>
      <c r="L342" s="39">
        <v>0</v>
      </c>
      <c r="M342" s="39">
        <v>0</v>
      </c>
      <c r="N342" s="39">
        <v>0</v>
      </c>
      <c r="O342" s="39">
        <v>212766.8</v>
      </c>
      <c r="P342" s="39">
        <v>0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39">
        <v>0</v>
      </c>
      <c r="Z342" s="39">
        <v>0</v>
      </c>
      <c r="AA342" s="39">
        <v>0</v>
      </c>
      <c r="AB342" s="41">
        <v>2020</v>
      </c>
    </row>
    <row r="343" spans="1:28" ht="35.25" customHeight="1">
      <c r="A343" s="11">
        <v>1</v>
      </c>
      <c r="B343" s="2">
        <f>SUBTOTAL(103,$A$9:A343)</f>
        <v>332</v>
      </c>
      <c r="C343" s="8" t="s">
        <v>706</v>
      </c>
      <c r="D343" s="36">
        <f t="shared" si="12"/>
        <v>310000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0">
        <v>0</v>
      </c>
      <c r="L343" s="39">
        <v>0</v>
      </c>
      <c r="M343" s="39">
        <v>310000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39">
        <v>0</v>
      </c>
      <c r="AA343" s="39">
        <v>0</v>
      </c>
      <c r="AB343" s="41">
        <v>2020</v>
      </c>
    </row>
    <row r="344" spans="1:28" ht="35.25" customHeight="1">
      <c r="A344" s="11">
        <v>1</v>
      </c>
      <c r="B344" s="2">
        <f>SUBTOTAL(103,$A$9:A344)</f>
        <v>333</v>
      </c>
      <c r="C344" s="8" t="s">
        <v>399</v>
      </c>
      <c r="D344" s="36">
        <f t="shared" si="12"/>
        <v>566760</v>
      </c>
      <c r="E344" s="39">
        <v>0</v>
      </c>
      <c r="F344" s="39">
        <v>0</v>
      </c>
      <c r="G344" s="39">
        <v>566760</v>
      </c>
      <c r="H344" s="39">
        <v>0</v>
      </c>
      <c r="I344" s="39">
        <v>0</v>
      </c>
      <c r="J344" s="39">
        <v>0</v>
      </c>
      <c r="K344" s="40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41">
        <v>2020</v>
      </c>
    </row>
    <row r="345" spans="1:28" ht="35.25" customHeight="1">
      <c r="A345" s="11">
        <v>1</v>
      </c>
      <c r="B345" s="2">
        <f>SUBTOTAL(103,$A$9:A345)</f>
        <v>334</v>
      </c>
      <c r="C345" s="8" t="s">
        <v>739</v>
      </c>
      <c r="D345" s="36">
        <f t="shared" si="12"/>
        <v>391550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0">
        <v>0</v>
      </c>
      <c r="L345" s="39">
        <v>0</v>
      </c>
      <c r="M345" s="39">
        <v>0</v>
      </c>
      <c r="N345" s="39">
        <v>0</v>
      </c>
      <c r="O345" s="39">
        <v>391550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  <c r="Z345" s="39">
        <v>0</v>
      </c>
      <c r="AA345" s="39">
        <v>0</v>
      </c>
      <c r="AB345" s="41">
        <v>2020</v>
      </c>
    </row>
    <row r="346" spans="1:28" ht="35.25" customHeight="1">
      <c r="A346" s="11">
        <v>1</v>
      </c>
      <c r="B346" s="2">
        <f>SUBTOTAL(103,$A$9:A346)</f>
        <v>335</v>
      </c>
      <c r="C346" s="8" t="s">
        <v>1094</v>
      </c>
      <c r="D346" s="36">
        <f t="shared" si="12"/>
        <v>1569463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40">
        <v>0</v>
      </c>
      <c r="L346" s="39">
        <v>0</v>
      </c>
      <c r="M346" s="39">
        <v>1569463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41">
        <v>2020</v>
      </c>
    </row>
    <row r="347" spans="1:28" ht="35.25" customHeight="1">
      <c r="A347" s="11">
        <v>1</v>
      </c>
      <c r="B347" s="2">
        <f>SUBTOTAL(103,$A$9:A347)</f>
        <v>336</v>
      </c>
      <c r="C347" s="8" t="s">
        <v>1203</v>
      </c>
      <c r="D347" s="36">
        <f t="shared" si="12"/>
        <v>629115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0">
        <v>0</v>
      </c>
      <c r="L347" s="39">
        <v>0</v>
      </c>
      <c r="M347" s="39">
        <v>629115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  <c r="Z347" s="39">
        <v>0</v>
      </c>
      <c r="AA347" s="39">
        <v>0</v>
      </c>
      <c r="AB347" s="41">
        <v>2020</v>
      </c>
    </row>
    <row r="348" spans="1:28" ht="35.25" customHeight="1">
      <c r="A348" s="11">
        <v>1</v>
      </c>
      <c r="B348" s="2">
        <f>SUBTOTAL(103,$A$9:A348)</f>
        <v>337</v>
      </c>
      <c r="C348" s="8" t="s">
        <v>1222</v>
      </c>
      <c r="D348" s="36">
        <f t="shared" si="12"/>
        <v>1592930.8</v>
      </c>
      <c r="E348" s="39">
        <v>0</v>
      </c>
      <c r="F348" s="39">
        <v>0</v>
      </c>
      <c r="G348" s="39">
        <v>0</v>
      </c>
      <c r="H348" s="39">
        <v>0</v>
      </c>
      <c r="I348" s="39">
        <v>764726</v>
      </c>
      <c r="J348" s="39">
        <v>0</v>
      </c>
      <c r="K348" s="40">
        <v>0</v>
      </c>
      <c r="L348" s="39">
        <v>0</v>
      </c>
      <c r="M348" s="39">
        <v>828204.8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41">
        <v>2020</v>
      </c>
    </row>
    <row r="349" spans="1:28" ht="35.25" customHeight="1">
      <c r="A349" s="11">
        <v>1</v>
      </c>
      <c r="B349" s="2">
        <f>SUBTOTAL(103,$A$9:A349)</f>
        <v>338</v>
      </c>
      <c r="C349" s="8" t="s">
        <v>99</v>
      </c>
      <c r="D349" s="36">
        <f t="shared" si="12"/>
        <v>1741897.9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0">
        <v>0</v>
      </c>
      <c r="L349" s="39">
        <v>0</v>
      </c>
      <c r="M349" s="39">
        <v>663514.9</v>
      </c>
      <c r="N349" s="39">
        <v>0</v>
      </c>
      <c r="O349" s="39">
        <v>1078383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39">
        <v>0</v>
      </c>
      <c r="Z349" s="39">
        <v>0</v>
      </c>
      <c r="AA349" s="39">
        <v>0</v>
      </c>
      <c r="AB349" s="41">
        <v>2020</v>
      </c>
    </row>
    <row r="350" spans="1:28" ht="35.25" customHeight="1">
      <c r="A350" s="11">
        <v>1</v>
      </c>
      <c r="B350" s="2">
        <f>SUBTOTAL(103,$A$9:A350)</f>
        <v>339</v>
      </c>
      <c r="C350" s="8" t="s">
        <v>869</v>
      </c>
      <c r="D350" s="36">
        <f t="shared" si="12"/>
        <v>604000</v>
      </c>
      <c r="E350" s="39">
        <v>0</v>
      </c>
      <c r="F350" s="39">
        <v>0</v>
      </c>
      <c r="G350" s="39">
        <v>0</v>
      </c>
      <c r="H350" s="39">
        <v>0</v>
      </c>
      <c r="I350" s="39">
        <v>604000</v>
      </c>
      <c r="J350" s="39">
        <v>0</v>
      </c>
      <c r="K350" s="40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39">
        <v>0</v>
      </c>
      <c r="Z350" s="39">
        <v>0</v>
      </c>
      <c r="AA350" s="39">
        <v>0</v>
      </c>
      <c r="AB350" s="41">
        <v>2020</v>
      </c>
    </row>
    <row r="351" spans="1:28" ht="35.25" customHeight="1">
      <c r="A351" s="11">
        <v>1</v>
      </c>
      <c r="B351" s="2">
        <f>SUBTOTAL(103,$A$9:A351)</f>
        <v>340</v>
      </c>
      <c r="C351" s="8" t="s">
        <v>1317</v>
      </c>
      <c r="D351" s="36">
        <f t="shared" si="12"/>
        <v>1534258.8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40">
        <v>0</v>
      </c>
      <c r="L351" s="39">
        <v>0</v>
      </c>
      <c r="M351" s="39">
        <v>1534258.8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0</v>
      </c>
      <c r="Z351" s="39">
        <v>0</v>
      </c>
      <c r="AA351" s="39">
        <v>0</v>
      </c>
      <c r="AB351" s="41" t="s">
        <v>1210</v>
      </c>
    </row>
    <row r="352" spans="1:28" ht="35.25" customHeight="1">
      <c r="A352" s="11">
        <v>1</v>
      </c>
      <c r="B352" s="2">
        <f>SUBTOTAL(103,$A$9:A352)</f>
        <v>341</v>
      </c>
      <c r="C352" s="8" t="s">
        <v>720</v>
      </c>
      <c r="D352" s="36">
        <f t="shared" si="12"/>
        <v>297000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40">
        <v>0</v>
      </c>
      <c r="L352" s="39">
        <v>0</v>
      </c>
      <c r="M352" s="39">
        <v>0</v>
      </c>
      <c r="N352" s="39">
        <v>297000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41">
        <v>2020</v>
      </c>
    </row>
    <row r="353" spans="2:28" ht="35.25" customHeight="1">
      <c r="B353" s="28" t="s">
        <v>16</v>
      </c>
      <c r="C353" s="8"/>
      <c r="D353" s="36">
        <f aca="true" t="shared" si="13" ref="D353:D392">E353+F353+G353+H353+I353+J353+L353+M353+N353+O353+P353+Q353+R353+S353+T353+U353+V353+W353+X353+Y353+Z353+AA353</f>
        <v>127570546.29000002</v>
      </c>
      <c r="E353" s="36">
        <f aca="true" t="shared" si="14" ref="E353:AA353">SUM(E354:E502)</f>
        <v>1384852.21</v>
      </c>
      <c r="F353" s="36">
        <f t="shared" si="14"/>
        <v>702173</v>
      </c>
      <c r="G353" s="36">
        <f t="shared" si="14"/>
        <v>5515664.86</v>
      </c>
      <c r="H353" s="36">
        <f t="shared" si="14"/>
        <v>853696</v>
      </c>
      <c r="I353" s="36">
        <f t="shared" si="14"/>
        <v>1727276.42</v>
      </c>
      <c r="J353" s="36">
        <f t="shared" si="14"/>
        <v>0</v>
      </c>
      <c r="K353" s="37">
        <f t="shared" si="14"/>
        <v>18</v>
      </c>
      <c r="L353" s="36">
        <f t="shared" si="14"/>
        <v>35349534.56</v>
      </c>
      <c r="M353" s="36">
        <f t="shared" si="14"/>
        <v>44420066.25</v>
      </c>
      <c r="N353" s="36">
        <f t="shared" si="14"/>
        <v>0</v>
      </c>
      <c r="O353" s="36">
        <f>SUM(O354:O502)</f>
        <v>36486121.49000001</v>
      </c>
      <c r="P353" s="36">
        <f t="shared" si="14"/>
        <v>1131161.5</v>
      </c>
      <c r="Q353" s="36">
        <f t="shared" si="14"/>
        <v>0</v>
      </c>
      <c r="R353" s="36">
        <f t="shared" si="14"/>
        <v>0</v>
      </c>
      <c r="S353" s="36">
        <f t="shared" si="14"/>
        <v>0</v>
      </c>
      <c r="T353" s="36">
        <f t="shared" si="14"/>
        <v>0</v>
      </c>
      <c r="U353" s="36">
        <f t="shared" si="14"/>
        <v>0</v>
      </c>
      <c r="V353" s="36">
        <f t="shared" si="14"/>
        <v>0</v>
      </c>
      <c r="W353" s="36">
        <f t="shared" si="14"/>
        <v>0</v>
      </c>
      <c r="X353" s="36">
        <f t="shared" si="14"/>
        <v>0</v>
      </c>
      <c r="Y353" s="36">
        <f t="shared" si="14"/>
        <v>0</v>
      </c>
      <c r="Z353" s="36">
        <f t="shared" si="14"/>
        <v>0</v>
      </c>
      <c r="AA353" s="36">
        <f t="shared" si="14"/>
        <v>0</v>
      </c>
      <c r="AB353" s="38" t="s">
        <v>36</v>
      </c>
    </row>
    <row r="354" spans="1:28" ht="35.25" customHeight="1">
      <c r="A354" s="11">
        <v>1</v>
      </c>
      <c r="B354" s="2">
        <f>SUBTOTAL(103,$A$9:A354)</f>
        <v>342</v>
      </c>
      <c r="C354" s="8" t="s">
        <v>784</v>
      </c>
      <c r="D354" s="36">
        <f t="shared" si="13"/>
        <v>523951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40">
        <v>0</v>
      </c>
      <c r="L354" s="39">
        <v>0</v>
      </c>
      <c r="M354" s="39">
        <v>523951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41">
        <v>2020</v>
      </c>
    </row>
    <row r="355" spans="1:28" ht="35.25" customHeight="1">
      <c r="A355" s="11">
        <v>1</v>
      </c>
      <c r="B355" s="2">
        <f>SUBTOTAL(103,$A$9:A355)</f>
        <v>343</v>
      </c>
      <c r="C355" s="8" t="s">
        <v>1134</v>
      </c>
      <c r="D355" s="36">
        <f t="shared" si="13"/>
        <v>2127359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40">
        <v>0</v>
      </c>
      <c r="L355" s="39">
        <v>0</v>
      </c>
      <c r="M355" s="39">
        <v>2127359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39">
        <v>0</v>
      </c>
      <c r="AA355" s="39">
        <v>0</v>
      </c>
      <c r="AB355" s="41">
        <v>2020</v>
      </c>
    </row>
    <row r="356" spans="1:28" ht="35.25" customHeight="1">
      <c r="A356" s="11">
        <v>1</v>
      </c>
      <c r="B356" s="2">
        <f>SUBTOTAL(103,$A$9:A356)</f>
        <v>344</v>
      </c>
      <c r="C356" s="8" t="s">
        <v>358</v>
      </c>
      <c r="D356" s="36">
        <f t="shared" si="13"/>
        <v>1832821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0">
        <v>1</v>
      </c>
      <c r="L356" s="39">
        <v>1832821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41">
        <v>2020</v>
      </c>
    </row>
    <row r="357" spans="1:28" ht="35.25" customHeight="1">
      <c r="A357" s="11">
        <v>1</v>
      </c>
      <c r="B357" s="2">
        <f>SUBTOTAL(103,$A$9:A357)</f>
        <v>345</v>
      </c>
      <c r="C357" s="8" t="s">
        <v>362</v>
      </c>
      <c r="D357" s="36">
        <f t="shared" si="13"/>
        <v>1028728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40">
        <v>0</v>
      </c>
      <c r="L357" s="39">
        <v>0</v>
      </c>
      <c r="M357" s="39">
        <v>529458</v>
      </c>
      <c r="N357" s="39">
        <v>0</v>
      </c>
      <c r="O357" s="39">
        <v>499270</v>
      </c>
      <c r="P357" s="39">
        <v>0</v>
      </c>
      <c r="Q357" s="39">
        <v>0</v>
      </c>
      <c r="R357" s="39">
        <v>0</v>
      </c>
      <c r="S357" s="39">
        <v>0</v>
      </c>
      <c r="T357" s="39">
        <v>0</v>
      </c>
      <c r="U357" s="39">
        <v>0</v>
      </c>
      <c r="V357" s="39">
        <v>0</v>
      </c>
      <c r="W357" s="39">
        <v>0</v>
      </c>
      <c r="X357" s="39">
        <v>0</v>
      </c>
      <c r="Y357" s="39">
        <v>0</v>
      </c>
      <c r="Z357" s="39">
        <v>0</v>
      </c>
      <c r="AA357" s="39">
        <v>0</v>
      </c>
      <c r="AB357" s="41">
        <v>2020</v>
      </c>
    </row>
    <row r="358" spans="1:28" ht="35.25" customHeight="1">
      <c r="A358" s="11">
        <v>1</v>
      </c>
      <c r="B358" s="2">
        <f>SUBTOTAL(103,$A$9:A358)</f>
        <v>346</v>
      </c>
      <c r="C358" s="8" t="s">
        <v>443</v>
      </c>
      <c r="D358" s="36">
        <f t="shared" si="13"/>
        <v>1864325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40">
        <v>1</v>
      </c>
      <c r="L358" s="39">
        <f>559000+1305325</f>
        <v>1864325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41">
        <v>2020</v>
      </c>
    </row>
    <row r="359" spans="1:28" ht="35.25" customHeight="1">
      <c r="A359" s="11">
        <v>1</v>
      </c>
      <c r="B359" s="2">
        <f>SUBTOTAL(103,$A$9:A359)</f>
        <v>347</v>
      </c>
      <c r="C359" s="8" t="s">
        <v>516</v>
      </c>
      <c r="D359" s="36">
        <f t="shared" si="13"/>
        <v>120998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40">
        <v>0</v>
      </c>
      <c r="L359" s="39">
        <v>0</v>
      </c>
      <c r="M359" s="39">
        <v>0</v>
      </c>
      <c r="N359" s="39">
        <v>0</v>
      </c>
      <c r="O359" s="39">
        <v>120998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  <c r="Z359" s="39">
        <v>0</v>
      </c>
      <c r="AA359" s="39">
        <v>0</v>
      </c>
      <c r="AB359" s="41">
        <v>2020</v>
      </c>
    </row>
    <row r="360" spans="1:28" ht="35.25" customHeight="1">
      <c r="A360" s="11">
        <v>1</v>
      </c>
      <c r="B360" s="2">
        <f>SUBTOTAL(103,$A$9:A360)</f>
        <v>348</v>
      </c>
      <c r="C360" s="8" t="s">
        <v>670</v>
      </c>
      <c r="D360" s="36">
        <f t="shared" si="13"/>
        <v>320995</v>
      </c>
      <c r="E360" s="39">
        <v>0</v>
      </c>
      <c r="F360" s="39">
        <v>320995</v>
      </c>
      <c r="G360" s="39">
        <v>0</v>
      </c>
      <c r="H360" s="39">
        <v>0</v>
      </c>
      <c r="I360" s="39">
        <v>0</v>
      </c>
      <c r="J360" s="39">
        <v>0</v>
      </c>
      <c r="K360" s="40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41">
        <v>2020</v>
      </c>
    </row>
    <row r="361" spans="1:28" ht="35.25" customHeight="1">
      <c r="A361" s="11">
        <v>1</v>
      </c>
      <c r="B361" s="2">
        <f>SUBTOTAL(103,$A$9:A361)</f>
        <v>349</v>
      </c>
      <c r="C361" s="8" t="s">
        <v>872</v>
      </c>
      <c r="D361" s="36">
        <f t="shared" si="13"/>
        <v>54117</v>
      </c>
      <c r="E361" s="39">
        <v>0</v>
      </c>
      <c r="F361" s="39">
        <v>0</v>
      </c>
      <c r="G361" s="39">
        <v>0</v>
      </c>
      <c r="H361" s="39">
        <v>54117</v>
      </c>
      <c r="I361" s="39">
        <v>0</v>
      </c>
      <c r="J361" s="39">
        <v>0</v>
      </c>
      <c r="K361" s="40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41">
        <v>2020</v>
      </c>
    </row>
    <row r="362" spans="1:28" ht="35.25" customHeight="1">
      <c r="A362" s="11">
        <v>1</v>
      </c>
      <c r="B362" s="2">
        <f>SUBTOTAL(103,$A$9:A362)</f>
        <v>350</v>
      </c>
      <c r="C362" s="8" t="s">
        <v>472</v>
      </c>
      <c r="D362" s="36">
        <f t="shared" si="13"/>
        <v>1972978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40">
        <v>0</v>
      </c>
      <c r="L362" s="39">
        <v>0</v>
      </c>
      <c r="M362" s="39">
        <v>0</v>
      </c>
      <c r="N362" s="39">
        <v>0</v>
      </c>
      <c r="O362" s="39">
        <v>1972978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39">
        <v>0</v>
      </c>
      <c r="AB362" s="41">
        <v>2020</v>
      </c>
    </row>
    <row r="363" spans="1:28" ht="35.25" customHeight="1">
      <c r="A363" s="11">
        <v>1</v>
      </c>
      <c r="B363" s="2">
        <f>SUBTOTAL(103,$A$9:A363)</f>
        <v>351</v>
      </c>
      <c r="C363" s="8" t="s">
        <v>904</v>
      </c>
      <c r="D363" s="36">
        <f t="shared" si="13"/>
        <v>5202748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40">
        <v>2</v>
      </c>
      <c r="L363" s="39">
        <f>2120417+2292000</f>
        <v>4412417</v>
      </c>
      <c r="M363" s="39">
        <v>790331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39">
        <v>0</v>
      </c>
      <c r="AB363" s="41">
        <v>2020</v>
      </c>
    </row>
    <row r="364" spans="1:28" ht="35.25" customHeight="1">
      <c r="A364" s="11">
        <v>1</v>
      </c>
      <c r="B364" s="2">
        <f>SUBTOTAL(103,$A$9:A364)</f>
        <v>352</v>
      </c>
      <c r="C364" s="8" t="s">
        <v>948</v>
      </c>
      <c r="D364" s="36">
        <f t="shared" si="13"/>
        <v>2200000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40">
        <v>1</v>
      </c>
      <c r="L364" s="39">
        <v>2200000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41">
        <v>2020</v>
      </c>
    </row>
    <row r="365" spans="1:28" ht="35.25" customHeight="1">
      <c r="A365" s="11">
        <v>1</v>
      </c>
      <c r="B365" s="2">
        <f>SUBTOTAL(103,$A$9:A365)</f>
        <v>353</v>
      </c>
      <c r="C365" s="8" t="s">
        <v>905</v>
      </c>
      <c r="D365" s="36">
        <f t="shared" si="13"/>
        <v>3261013.2700000005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40">
        <v>0</v>
      </c>
      <c r="L365" s="39">
        <v>0</v>
      </c>
      <c r="M365" s="39">
        <v>2635509.2700000005</v>
      </c>
      <c r="N365" s="39">
        <v>0</v>
      </c>
      <c r="O365" s="39">
        <v>625504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39">
        <v>0</v>
      </c>
      <c r="AB365" s="41">
        <v>2020</v>
      </c>
    </row>
    <row r="366" spans="1:28" ht="35.25" customHeight="1">
      <c r="A366" s="11">
        <v>1</v>
      </c>
      <c r="B366" s="2">
        <f>SUBTOTAL(103,$A$9:A366)</f>
        <v>354</v>
      </c>
      <c r="C366" s="8" t="s">
        <v>754</v>
      </c>
      <c r="D366" s="36">
        <f t="shared" si="13"/>
        <v>4818845</v>
      </c>
      <c r="E366" s="39">
        <v>218845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40">
        <v>2</v>
      </c>
      <c r="L366" s="39">
        <v>4600000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39">
        <v>0</v>
      </c>
      <c r="AB366" s="41">
        <v>2020</v>
      </c>
    </row>
    <row r="367" spans="1:28" ht="35.25" customHeight="1">
      <c r="A367" s="11">
        <v>1</v>
      </c>
      <c r="B367" s="2">
        <f>SUBTOTAL(103,$A$9:A367)</f>
        <v>355</v>
      </c>
      <c r="C367" s="8" t="s">
        <v>346</v>
      </c>
      <c r="D367" s="36">
        <f t="shared" si="13"/>
        <v>2271787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40">
        <v>1</v>
      </c>
      <c r="L367" s="39">
        <f>1247828+534783</f>
        <v>1782611</v>
      </c>
      <c r="M367" s="39">
        <v>489176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39">
        <v>0</v>
      </c>
      <c r="AB367" s="41">
        <v>2020</v>
      </c>
    </row>
    <row r="368" spans="1:28" ht="35.25" customHeight="1">
      <c r="A368" s="11">
        <v>1</v>
      </c>
      <c r="B368" s="2">
        <f>SUBTOTAL(103,$A$9:A368)</f>
        <v>356</v>
      </c>
      <c r="C368" s="8" t="s">
        <v>741</v>
      </c>
      <c r="D368" s="36">
        <f t="shared" si="13"/>
        <v>1604873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40">
        <v>0</v>
      </c>
      <c r="L368" s="39">
        <v>0</v>
      </c>
      <c r="M368" s="39">
        <f>772412+832461</f>
        <v>1604873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41">
        <v>2020</v>
      </c>
    </row>
    <row r="369" spans="1:28" ht="35.25" customHeight="1">
      <c r="A369" s="11">
        <v>1</v>
      </c>
      <c r="B369" s="2">
        <f>SUBTOTAL(103,$A$9:A369)</f>
        <v>357</v>
      </c>
      <c r="C369" s="8" t="s">
        <v>359</v>
      </c>
      <c r="D369" s="36">
        <f t="shared" si="13"/>
        <v>1735000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40">
        <v>1</v>
      </c>
      <c r="L369" s="39">
        <v>1735000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39">
        <v>0</v>
      </c>
      <c r="AB369" s="41">
        <v>2020</v>
      </c>
    </row>
    <row r="370" spans="1:28" ht="35.25" customHeight="1">
      <c r="A370" s="11">
        <v>1</v>
      </c>
      <c r="B370" s="2">
        <f>SUBTOTAL(103,$A$9:A370)</f>
        <v>358</v>
      </c>
      <c r="C370" s="8" t="s">
        <v>788</v>
      </c>
      <c r="D370" s="36">
        <f t="shared" si="13"/>
        <v>15863.49</v>
      </c>
      <c r="E370" s="39">
        <v>15863.49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40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39">
        <v>0</v>
      </c>
      <c r="AB370" s="41">
        <v>2020</v>
      </c>
    </row>
    <row r="371" spans="1:28" ht="35.25" customHeight="1">
      <c r="A371" s="11">
        <v>1</v>
      </c>
      <c r="B371" s="2">
        <f>SUBTOTAL(103,$A$9:A371)</f>
        <v>359</v>
      </c>
      <c r="C371" s="8" t="s">
        <v>759</v>
      </c>
      <c r="D371" s="36">
        <f t="shared" si="13"/>
        <v>1135891.8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40">
        <v>0</v>
      </c>
      <c r="L371" s="39">
        <v>0</v>
      </c>
      <c r="M371" s="39">
        <v>0</v>
      </c>
      <c r="N371" s="39">
        <v>0</v>
      </c>
      <c r="O371" s="39">
        <v>1135891.8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41">
        <v>2020</v>
      </c>
    </row>
    <row r="372" spans="1:28" ht="35.25" customHeight="1">
      <c r="A372" s="11">
        <v>1</v>
      </c>
      <c r="B372" s="2">
        <f>SUBTOTAL(103,$A$9:A372)</f>
        <v>360</v>
      </c>
      <c r="C372" s="8" t="s">
        <v>906</v>
      </c>
      <c r="D372" s="36">
        <f t="shared" si="13"/>
        <v>1815298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40">
        <v>0</v>
      </c>
      <c r="L372" s="39">
        <v>0</v>
      </c>
      <c r="M372" s="39">
        <v>1815298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41">
        <v>2020</v>
      </c>
    </row>
    <row r="373" spans="1:28" ht="35.25" customHeight="1">
      <c r="A373" s="11">
        <v>1</v>
      </c>
      <c r="B373" s="2">
        <f>SUBTOTAL(103,$A$9:A373)</f>
        <v>361</v>
      </c>
      <c r="C373" s="8" t="s">
        <v>727</v>
      </c>
      <c r="D373" s="36">
        <f t="shared" si="13"/>
        <v>773255</v>
      </c>
      <c r="E373" s="39">
        <v>0</v>
      </c>
      <c r="F373" s="39">
        <v>0</v>
      </c>
      <c r="G373" s="39">
        <v>0</v>
      </c>
      <c r="H373" s="39">
        <v>604137</v>
      </c>
      <c r="I373" s="39">
        <v>0</v>
      </c>
      <c r="J373" s="39">
        <v>0</v>
      </c>
      <c r="K373" s="40">
        <v>0</v>
      </c>
      <c r="L373" s="39">
        <v>0</v>
      </c>
      <c r="M373" s="39">
        <v>0</v>
      </c>
      <c r="N373" s="39">
        <v>0</v>
      </c>
      <c r="O373" s="39">
        <v>169118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39">
        <v>0</v>
      </c>
      <c r="AA373" s="39">
        <v>0</v>
      </c>
      <c r="AB373" s="41">
        <v>2020</v>
      </c>
    </row>
    <row r="374" spans="1:28" ht="35.25" customHeight="1">
      <c r="A374" s="11">
        <v>1</v>
      </c>
      <c r="B374" s="2">
        <f>SUBTOTAL(103,$A$9:A374)</f>
        <v>362</v>
      </c>
      <c r="C374" s="8" t="s">
        <v>802</v>
      </c>
      <c r="D374" s="36">
        <f t="shared" si="13"/>
        <v>1102124.94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40">
        <v>0</v>
      </c>
      <c r="L374" s="39">
        <v>0</v>
      </c>
      <c r="M374" s="39">
        <v>1102124.94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39">
        <v>0</v>
      </c>
      <c r="AB374" s="41">
        <v>2020</v>
      </c>
    </row>
    <row r="375" spans="1:28" ht="35.25" customHeight="1">
      <c r="A375" s="11">
        <v>1</v>
      </c>
      <c r="B375" s="2">
        <f>SUBTOTAL(103,$A$9:A375)</f>
        <v>363</v>
      </c>
      <c r="C375" s="8" t="s">
        <v>848</v>
      </c>
      <c r="D375" s="36">
        <f t="shared" si="13"/>
        <v>520000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40">
        <v>0</v>
      </c>
      <c r="L375" s="39">
        <v>0</v>
      </c>
      <c r="M375" s="39">
        <v>520000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39">
        <v>0</v>
      </c>
      <c r="AB375" s="41">
        <v>2020</v>
      </c>
    </row>
    <row r="376" spans="1:28" ht="35.25" customHeight="1">
      <c r="A376" s="11">
        <v>1</v>
      </c>
      <c r="B376" s="2">
        <f>SUBTOTAL(103,$A$9:A376)</f>
        <v>364</v>
      </c>
      <c r="C376" s="8" t="s">
        <v>383</v>
      </c>
      <c r="D376" s="36">
        <f t="shared" si="13"/>
        <v>2027140.56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40">
        <v>1</v>
      </c>
      <c r="L376" s="39">
        <v>2027140.56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41">
        <v>2020</v>
      </c>
    </row>
    <row r="377" spans="1:28" ht="35.25" customHeight="1">
      <c r="A377" s="11">
        <v>1</v>
      </c>
      <c r="B377" s="2">
        <f>SUBTOTAL(103,$A$9:A377)</f>
        <v>365</v>
      </c>
      <c r="C377" s="8" t="s">
        <v>1229</v>
      </c>
      <c r="D377" s="36">
        <f t="shared" si="13"/>
        <v>1940000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40">
        <v>1</v>
      </c>
      <c r="L377" s="39">
        <v>1940000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0</v>
      </c>
      <c r="Z377" s="39">
        <v>0</v>
      </c>
      <c r="AA377" s="39">
        <v>0</v>
      </c>
      <c r="AB377" s="41">
        <v>2020</v>
      </c>
    </row>
    <row r="378" spans="1:28" ht="35.25" customHeight="1">
      <c r="A378" s="11">
        <v>1</v>
      </c>
      <c r="B378" s="2">
        <f>SUBTOTAL(103,$A$9:A378)</f>
        <v>366</v>
      </c>
      <c r="C378" s="8" t="s">
        <v>393</v>
      </c>
      <c r="D378" s="36">
        <f t="shared" si="13"/>
        <v>190602.5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40">
        <v>0</v>
      </c>
      <c r="L378" s="39">
        <v>0</v>
      </c>
      <c r="M378" s="39">
        <v>0</v>
      </c>
      <c r="N378" s="39">
        <v>0</v>
      </c>
      <c r="O378" s="39">
        <f>107200+18400</f>
        <v>125600</v>
      </c>
      <c r="P378" s="39">
        <v>65002.5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0</v>
      </c>
      <c r="Z378" s="39">
        <v>0</v>
      </c>
      <c r="AA378" s="39">
        <v>0</v>
      </c>
      <c r="AB378" s="41">
        <v>2020</v>
      </c>
    </row>
    <row r="379" spans="1:28" ht="35.25" customHeight="1">
      <c r="A379" s="11">
        <v>1</v>
      </c>
      <c r="B379" s="2">
        <f>SUBTOTAL(103,$A$9:A379)</f>
        <v>367</v>
      </c>
      <c r="C379" s="8" t="s">
        <v>876</v>
      </c>
      <c r="D379" s="36">
        <f t="shared" si="13"/>
        <v>499878</v>
      </c>
      <c r="E379" s="39">
        <v>0</v>
      </c>
      <c r="F379" s="39">
        <v>0</v>
      </c>
      <c r="G379" s="39">
        <v>0</v>
      </c>
      <c r="H379" s="39">
        <v>0</v>
      </c>
      <c r="I379" s="39">
        <v>30850</v>
      </c>
      <c r="J379" s="39">
        <v>0</v>
      </c>
      <c r="K379" s="40">
        <v>0</v>
      </c>
      <c r="L379" s="39">
        <v>0</v>
      </c>
      <c r="M379" s="39">
        <v>0</v>
      </c>
      <c r="N379" s="39">
        <v>0</v>
      </c>
      <c r="O379" s="39">
        <v>469028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  <c r="Z379" s="39">
        <v>0</v>
      </c>
      <c r="AA379" s="39">
        <v>0</v>
      </c>
      <c r="AB379" s="41">
        <v>2020</v>
      </c>
    </row>
    <row r="380" spans="1:28" ht="35.25" customHeight="1">
      <c r="A380" s="11">
        <v>1</v>
      </c>
      <c r="B380" s="2">
        <f>SUBTOTAL(103,$A$9:A380)</f>
        <v>368</v>
      </c>
      <c r="C380" s="8" t="s">
        <v>246</v>
      </c>
      <c r="D380" s="36">
        <f t="shared" si="13"/>
        <v>1715000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40">
        <v>1</v>
      </c>
      <c r="L380" s="39">
        <v>1715000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41">
        <v>2020</v>
      </c>
    </row>
    <row r="381" spans="1:28" ht="35.25" customHeight="1">
      <c r="A381" s="11">
        <v>1</v>
      </c>
      <c r="B381" s="2">
        <f>SUBTOTAL(103,$A$9:A381)</f>
        <v>369</v>
      </c>
      <c r="C381" s="8" t="s">
        <v>546</v>
      </c>
      <c r="D381" s="36">
        <f t="shared" si="13"/>
        <v>1850000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40">
        <v>1</v>
      </c>
      <c r="L381" s="39">
        <v>1850000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41">
        <v>2020</v>
      </c>
    </row>
    <row r="382" spans="1:28" ht="35.25" customHeight="1">
      <c r="A382" s="11">
        <v>1</v>
      </c>
      <c r="B382" s="2">
        <f>SUBTOTAL(103,$A$9:A382)</f>
        <v>370</v>
      </c>
      <c r="C382" s="8" t="s">
        <v>956</v>
      </c>
      <c r="D382" s="36">
        <f t="shared" si="13"/>
        <v>242201.66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3">
        <v>0</v>
      </c>
      <c r="L382" s="42">
        <v>0</v>
      </c>
      <c r="M382" s="42">
        <v>0</v>
      </c>
      <c r="N382" s="42">
        <v>0</v>
      </c>
      <c r="O382" s="42">
        <v>242201.66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  <c r="AB382" s="41">
        <v>2020</v>
      </c>
    </row>
    <row r="383" spans="1:28" ht="35.25" customHeight="1">
      <c r="A383" s="11">
        <v>1</v>
      </c>
      <c r="B383" s="2">
        <f>SUBTOTAL(103,$A$9:A383)</f>
        <v>371</v>
      </c>
      <c r="C383" s="8" t="s">
        <v>965</v>
      </c>
      <c r="D383" s="36">
        <f t="shared" si="13"/>
        <v>508550.07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3">
        <v>0</v>
      </c>
      <c r="L383" s="42">
        <v>0</v>
      </c>
      <c r="M383" s="42">
        <v>0</v>
      </c>
      <c r="N383" s="42">
        <v>0</v>
      </c>
      <c r="O383" s="42">
        <v>508550.07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1">
        <v>2020</v>
      </c>
    </row>
    <row r="384" spans="1:28" ht="35.25" customHeight="1">
      <c r="A384" s="11">
        <v>1</v>
      </c>
      <c r="B384" s="2">
        <f>SUBTOTAL(103,$A$9:A384)</f>
        <v>372</v>
      </c>
      <c r="C384" s="8" t="s">
        <v>1135</v>
      </c>
      <c r="D384" s="36">
        <f t="shared" si="13"/>
        <v>91462</v>
      </c>
      <c r="E384" s="36">
        <v>0</v>
      </c>
      <c r="F384" s="36">
        <v>45334</v>
      </c>
      <c r="G384" s="36">
        <v>46128</v>
      </c>
      <c r="H384" s="36">
        <v>0</v>
      </c>
      <c r="I384" s="36">
        <v>0</v>
      </c>
      <c r="J384" s="36">
        <v>0</v>
      </c>
      <c r="K384" s="37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41">
        <v>2020</v>
      </c>
    </row>
    <row r="385" spans="1:28" ht="35.25" customHeight="1">
      <c r="A385" s="11">
        <v>1</v>
      </c>
      <c r="B385" s="2">
        <f>SUBTOTAL(103,$A$9:A385)</f>
        <v>373</v>
      </c>
      <c r="C385" s="8" t="s">
        <v>307</v>
      </c>
      <c r="D385" s="36">
        <f t="shared" si="13"/>
        <v>1247325.59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3">
        <v>0</v>
      </c>
      <c r="L385" s="42">
        <v>0</v>
      </c>
      <c r="M385" s="42">
        <v>1247325.59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1">
        <v>2020</v>
      </c>
    </row>
    <row r="386" spans="1:28" ht="35.25" customHeight="1">
      <c r="A386" s="11">
        <v>1</v>
      </c>
      <c r="B386" s="2">
        <f>SUBTOTAL(103,$A$9:A386)</f>
        <v>374</v>
      </c>
      <c r="C386" s="8" t="s">
        <v>79</v>
      </c>
      <c r="D386" s="36">
        <f t="shared" si="13"/>
        <v>1278007.1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3">
        <v>0</v>
      </c>
      <c r="L386" s="42">
        <v>0</v>
      </c>
      <c r="M386" s="42">
        <v>0</v>
      </c>
      <c r="N386" s="42">
        <v>0</v>
      </c>
      <c r="O386" s="42">
        <v>1278007.1</v>
      </c>
      <c r="P386" s="42">
        <v>0</v>
      </c>
      <c r="Q386" s="42">
        <v>0</v>
      </c>
      <c r="R386" s="42">
        <v>0</v>
      </c>
      <c r="S386" s="42">
        <v>0</v>
      </c>
      <c r="T386" s="42">
        <v>0</v>
      </c>
      <c r="U386" s="42">
        <v>0</v>
      </c>
      <c r="V386" s="42">
        <v>0</v>
      </c>
      <c r="W386" s="42">
        <v>0</v>
      </c>
      <c r="X386" s="42">
        <v>0</v>
      </c>
      <c r="Y386" s="42">
        <v>0</v>
      </c>
      <c r="Z386" s="42">
        <v>0</v>
      </c>
      <c r="AA386" s="42">
        <v>0</v>
      </c>
      <c r="AB386" s="41">
        <v>2020</v>
      </c>
    </row>
    <row r="387" spans="1:28" ht="35.25" customHeight="1">
      <c r="A387" s="11">
        <v>1</v>
      </c>
      <c r="B387" s="2">
        <f>SUBTOTAL(103,$A$9:A387)</f>
        <v>375</v>
      </c>
      <c r="C387" s="8" t="s">
        <v>969</v>
      </c>
      <c r="D387" s="36">
        <f t="shared" si="13"/>
        <v>1573506.01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3">
        <v>0</v>
      </c>
      <c r="L387" s="42">
        <v>0</v>
      </c>
      <c r="M387" s="42">
        <v>1573506.01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42">
        <v>0</v>
      </c>
      <c r="T387" s="42">
        <v>0</v>
      </c>
      <c r="U387" s="42">
        <v>0</v>
      </c>
      <c r="V387" s="42">
        <v>0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1">
        <v>2020</v>
      </c>
    </row>
    <row r="388" spans="1:28" ht="35.25" customHeight="1">
      <c r="A388" s="11">
        <v>1</v>
      </c>
      <c r="B388" s="2">
        <f>SUBTOTAL(103,$A$9:A388)</f>
        <v>376</v>
      </c>
      <c r="C388" s="8" t="s">
        <v>84</v>
      </c>
      <c r="D388" s="36">
        <f t="shared" si="13"/>
        <v>589794.53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3">
        <v>0</v>
      </c>
      <c r="L388" s="42">
        <v>0</v>
      </c>
      <c r="M388" s="42">
        <v>0</v>
      </c>
      <c r="N388" s="42">
        <v>0</v>
      </c>
      <c r="O388" s="42">
        <v>589794.53</v>
      </c>
      <c r="P388" s="42">
        <v>0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1">
        <v>2020</v>
      </c>
    </row>
    <row r="389" spans="1:28" ht="35.25" customHeight="1">
      <c r="A389" s="11">
        <v>1</v>
      </c>
      <c r="B389" s="2">
        <f>SUBTOTAL(103,$A$9:A389)</f>
        <v>377</v>
      </c>
      <c r="C389" s="8" t="s">
        <v>80</v>
      </c>
      <c r="D389" s="36">
        <f t="shared" si="13"/>
        <v>1815600.86</v>
      </c>
      <c r="E389" s="42">
        <v>0</v>
      </c>
      <c r="F389" s="42">
        <v>0</v>
      </c>
      <c r="G389" s="42">
        <v>1815600.86</v>
      </c>
      <c r="H389" s="42">
        <v>0</v>
      </c>
      <c r="I389" s="42">
        <v>0</v>
      </c>
      <c r="J389" s="42">
        <v>0</v>
      </c>
      <c r="K389" s="43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2">
        <v>0</v>
      </c>
      <c r="AA389" s="42">
        <v>0</v>
      </c>
      <c r="AB389" s="41">
        <v>2020</v>
      </c>
    </row>
    <row r="390" spans="1:28" ht="35.25" customHeight="1">
      <c r="A390" s="11">
        <v>1</v>
      </c>
      <c r="B390" s="2">
        <f>SUBTOTAL(103,$A$9:A390)</f>
        <v>378</v>
      </c>
      <c r="C390" s="8" t="s">
        <v>243</v>
      </c>
      <c r="D390" s="36">
        <f t="shared" si="13"/>
        <v>1078229.55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3">
        <v>0</v>
      </c>
      <c r="L390" s="42">
        <v>0</v>
      </c>
      <c r="M390" s="42">
        <v>0</v>
      </c>
      <c r="N390" s="42">
        <v>0</v>
      </c>
      <c r="O390" s="42">
        <v>1078229.55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2">
        <v>0</v>
      </c>
      <c r="AA390" s="42">
        <v>0</v>
      </c>
      <c r="AB390" s="41">
        <v>2020</v>
      </c>
    </row>
    <row r="391" spans="1:28" ht="35.25" customHeight="1">
      <c r="A391" s="11">
        <v>1</v>
      </c>
      <c r="B391" s="2">
        <f>SUBTOTAL(103,$A$9:A391)</f>
        <v>379</v>
      </c>
      <c r="C391" s="8" t="s">
        <v>1102</v>
      </c>
      <c r="D391" s="36">
        <f t="shared" si="13"/>
        <v>475402</v>
      </c>
      <c r="E391" s="42">
        <v>0</v>
      </c>
      <c r="F391" s="42">
        <v>0</v>
      </c>
      <c r="G391" s="42">
        <v>0</v>
      </c>
      <c r="H391" s="42">
        <v>0</v>
      </c>
      <c r="I391" s="42">
        <v>475402</v>
      </c>
      <c r="J391" s="42">
        <v>0</v>
      </c>
      <c r="K391" s="43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1">
        <v>2020</v>
      </c>
    </row>
    <row r="392" spans="1:28" ht="35.25" customHeight="1">
      <c r="A392" s="11">
        <v>1</v>
      </c>
      <c r="B392" s="2">
        <f>SUBTOTAL(103,$A$9:A392)</f>
        <v>380</v>
      </c>
      <c r="C392" s="8" t="s">
        <v>975</v>
      </c>
      <c r="D392" s="36">
        <f t="shared" si="13"/>
        <v>231984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3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231984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42">
        <v>0</v>
      </c>
      <c r="Z392" s="42">
        <v>0</v>
      </c>
      <c r="AA392" s="42">
        <v>0</v>
      </c>
      <c r="AB392" s="41">
        <v>2020</v>
      </c>
    </row>
    <row r="393" spans="1:28" ht="35.25" customHeight="1">
      <c r="A393" s="11">
        <v>1</v>
      </c>
      <c r="B393" s="2">
        <f>SUBTOTAL(103,$A$9:A393)</f>
        <v>381</v>
      </c>
      <c r="C393" s="8" t="s">
        <v>959</v>
      </c>
      <c r="D393" s="36">
        <f aca="true" t="shared" si="15" ref="D393:D456">E393+F393+G393+H393+I393+J393+L393+M393+N393+O393+P393+Q393+R393+S393+T393+U393+V393+W393+X393+Y393+Z393+AA393</f>
        <v>1578380.8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3">
        <v>0</v>
      </c>
      <c r="L393" s="42">
        <v>0</v>
      </c>
      <c r="M393" s="42">
        <v>1028291</v>
      </c>
      <c r="N393" s="42">
        <v>0</v>
      </c>
      <c r="O393" s="42">
        <v>550089.8</v>
      </c>
      <c r="P393" s="42">
        <v>0</v>
      </c>
      <c r="Q393" s="42">
        <v>0</v>
      </c>
      <c r="R393" s="42">
        <v>0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1">
        <v>2020</v>
      </c>
    </row>
    <row r="394" spans="1:28" ht="35.25" customHeight="1">
      <c r="A394" s="11">
        <v>1</v>
      </c>
      <c r="B394" s="2">
        <f>SUBTOTAL(103,$A$9:A394)</f>
        <v>382</v>
      </c>
      <c r="C394" s="8" t="s">
        <v>155</v>
      </c>
      <c r="D394" s="36">
        <f t="shared" si="15"/>
        <v>567062.04</v>
      </c>
      <c r="E394" s="42">
        <v>0</v>
      </c>
      <c r="F394" s="42">
        <v>0</v>
      </c>
      <c r="G394" s="42">
        <v>0</v>
      </c>
      <c r="H394" s="42">
        <v>0</v>
      </c>
      <c r="I394" s="42">
        <v>567062.04</v>
      </c>
      <c r="J394" s="42">
        <v>0</v>
      </c>
      <c r="K394" s="43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1">
        <v>2020</v>
      </c>
    </row>
    <row r="395" spans="1:28" ht="35.25" customHeight="1">
      <c r="A395" s="11">
        <v>1</v>
      </c>
      <c r="B395" s="2">
        <f>SUBTOTAL(103,$A$9:A395)</f>
        <v>383</v>
      </c>
      <c r="C395" s="8" t="s">
        <v>860</v>
      </c>
      <c r="D395" s="36">
        <f t="shared" si="15"/>
        <v>2516334.05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3">
        <v>0</v>
      </c>
      <c r="L395" s="42">
        <v>0</v>
      </c>
      <c r="M395" s="42">
        <v>2516334.05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1">
        <v>2020</v>
      </c>
    </row>
    <row r="396" spans="1:28" ht="35.25" customHeight="1">
      <c r="A396" s="11">
        <v>1</v>
      </c>
      <c r="B396" s="2">
        <f>SUBTOTAL(103,$A$9:A396)</f>
        <v>384</v>
      </c>
      <c r="C396" s="8" t="s">
        <v>312</v>
      </c>
      <c r="D396" s="36">
        <f t="shared" si="15"/>
        <v>294657.72</v>
      </c>
      <c r="E396" s="42">
        <v>294657.72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3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0</v>
      </c>
      <c r="Z396" s="42">
        <v>0</v>
      </c>
      <c r="AA396" s="42">
        <v>0</v>
      </c>
      <c r="AB396" s="41">
        <v>2020</v>
      </c>
    </row>
    <row r="397" spans="1:28" ht="35.25" customHeight="1">
      <c r="A397" s="11">
        <v>1</v>
      </c>
      <c r="B397" s="2">
        <f>SUBTOTAL(103,$A$9:A397)</f>
        <v>385</v>
      </c>
      <c r="C397" s="8" t="s">
        <v>996</v>
      </c>
      <c r="D397" s="36">
        <f t="shared" si="15"/>
        <v>1230830.94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3">
        <v>0</v>
      </c>
      <c r="L397" s="42">
        <v>0</v>
      </c>
      <c r="M397" s="42">
        <v>1230830.94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42">
        <v>0</v>
      </c>
      <c r="Z397" s="42">
        <v>0</v>
      </c>
      <c r="AA397" s="42">
        <v>0</v>
      </c>
      <c r="AB397" s="41">
        <v>2020</v>
      </c>
    </row>
    <row r="398" spans="1:28" ht="35.25" customHeight="1">
      <c r="A398" s="11">
        <v>1</v>
      </c>
      <c r="B398" s="2">
        <f>SUBTOTAL(103,$A$9:A398)</f>
        <v>386</v>
      </c>
      <c r="C398" s="8" t="s">
        <v>870</v>
      </c>
      <c r="D398" s="36">
        <f t="shared" si="15"/>
        <v>1052055</v>
      </c>
      <c r="E398" s="42">
        <v>0</v>
      </c>
      <c r="F398" s="42">
        <v>0</v>
      </c>
      <c r="G398" s="42">
        <v>1052055</v>
      </c>
      <c r="H398" s="42">
        <v>0</v>
      </c>
      <c r="I398" s="42">
        <v>0</v>
      </c>
      <c r="J398" s="42">
        <v>0</v>
      </c>
      <c r="K398" s="43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1">
        <v>2020</v>
      </c>
    </row>
    <row r="399" spans="1:28" ht="35.25" customHeight="1">
      <c r="A399" s="11">
        <v>1</v>
      </c>
      <c r="B399" s="2">
        <f>SUBTOTAL(103,$A$9:A399)</f>
        <v>387</v>
      </c>
      <c r="C399" s="8" t="s">
        <v>468</v>
      </c>
      <c r="D399" s="36">
        <f t="shared" si="15"/>
        <v>527399.5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3">
        <v>0</v>
      </c>
      <c r="L399" s="42">
        <v>0</v>
      </c>
      <c r="M399" s="42">
        <v>527399.5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>
        <v>0</v>
      </c>
      <c r="W399" s="42">
        <v>0</v>
      </c>
      <c r="X399" s="42">
        <v>0</v>
      </c>
      <c r="Y399" s="42">
        <v>0</v>
      </c>
      <c r="Z399" s="42">
        <v>0</v>
      </c>
      <c r="AA399" s="42">
        <v>0</v>
      </c>
      <c r="AB399" s="41">
        <v>2020</v>
      </c>
    </row>
    <row r="400" spans="1:28" ht="35.25" customHeight="1">
      <c r="A400" s="11">
        <v>1</v>
      </c>
      <c r="B400" s="2">
        <f>SUBTOTAL(103,$A$9:A400)</f>
        <v>388</v>
      </c>
      <c r="C400" s="8" t="s">
        <v>369</v>
      </c>
      <c r="D400" s="36">
        <f t="shared" si="15"/>
        <v>687319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3">
        <v>0</v>
      </c>
      <c r="L400" s="42">
        <v>0</v>
      </c>
      <c r="M400" s="42">
        <v>687319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1">
        <v>2020</v>
      </c>
    </row>
    <row r="401" spans="1:28" ht="35.25" customHeight="1">
      <c r="A401" s="11">
        <v>1</v>
      </c>
      <c r="B401" s="2">
        <f>SUBTOTAL(103,$A$9:A401)</f>
        <v>389</v>
      </c>
      <c r="C401" s="8" t="s">
        <v>851</v>
      </c>
      <c r="D401" s="36">
        <f t="shared" si="15"/>
        <v>350000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3">
        <v>0</v>
      </c>
      <c r="L401" s="42">
        <v>0</v>
      </c>
      <c r="M401" s="42">
        <v>350000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1">
        <v>2020</v>
      </c>
    </row>
    <row r="402" spans="1:28" ht="35.25" customHeight="1">
      <c r="A402" s="11">
        <v>1</v>
      </c>
      <c r="B402" s="2">
        <f>SUBTOTAL(103,$A$9:A402)</f>
        <v>390</v>
      </c>
      <c r="C402" s="8" t="s">
        <v>850</v>
      </c>
      <c r="D402" s="36">
        <f t="shared" si="15"/>
        <v>571302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3">
        <v>0</v>
      </c>
      <c r="L402" s="42">
        <v>0</v>
      </c>
      <c r="M402" s="42">
        <v>0</v>
      </c>
      <c r="N402" s="42">
        <v>0</v>
      </c>
      <c r="O402" s="42">
        <v>571302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2">
        <v>0</v>
      </c>
      <c r="Y402" s="42">
        <v>0</v>
      </c>
      <c r="Z402" s="42">
        <v>0</v>
      </c>
      <c r="AA402" s="42">
        <v>0</v>
      </c>
      <c r="AB402" s="41">
        <v>2020</v>
      </c>
    </row>
    <row r="403" spans="1:28" ht="35.25" customHeight="1">
      <c r="A403" s="11">
        <v>1</v>
      </c>
      <c r="B403" s="2">
        <f>SUBTOTAL(103,$A$9:A403)</f>
        <v>391</v>
      </c>
      <c r="C403" s="8" t="s">
        <v>765</v>
      </c>
      <c r="D403" s="36">
        <f t="shared" si="15"/>
        <v>283242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3">
        <v>0</v>
      </c>
      <c r="L403" s="42">
        <v>0</v>
      </c>
      <c r="M403" s="42">
        <v>283242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1">
        <v>2020</v>
      </c>
    </row>
    <row r="404" spans="1:28" ht="35.25" customHeight="1">
      <c r="A404" s="11">
        <v>1</v>
      </c>
      <c r="B404" s="2">
        <f>SUBTOTAL(103,$A$9:A404)</f>
        <v>392</v>
      </c>
      <c r="C404" s="8" t="s">
        <v>785</v>
      </c>
      <c r="D404" s="36">
        <f t="shared" si="15"/>
        <v>210000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3">
        <v>0</v>
      </c>
      <c r="L404" s="42">
        <v>0</v>
      </c>
      <c r="M404" s="42">
        <v>210000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1">
        <v>2020</v>
      </c>
    </row>
    <row r="405" spans="1:28" ht="35.25" customHeight="1">
      <c r="A405" s="11">
        <v>1</v>
      </c>
      <c r="B405" s="2">
        <f>SUBTOTAL(103,$A$9:A405)</f>
        <v>393</v>
      </c>
      <c r="C405" s="8" t="s">
        <v>442</v>
      </c>
      <c r="D405" s="36">
        <f t="shared" si="15"/>
        <v>482863</v>
      </c>
      <c r="E405" s="42">
        <v>0</v>
      </c>
      <c r="F405" s="42">
        <v>0</v>
      </c>
      <c r="G405" s="42">
        <v>482863</v>
      </c>
      <c r="H405" s="42">
        <v>0</v>
      </c>
      <c r="I405" s="42">
        <v>0</v>
      </c>
      <c r="J405" s="42">
        <v>0</v>
      </c>
      <c r="K405" s="43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1">
        <v>2020</v>
      </c>
    </row>
    <row r="406" spans="1:28" ht="35.25" customHeight="1">
      <c r="A406" s="11">
        <v>1</v>
      </c>
      <c r="B406" s="2">
        <f>SUBTOTAL(103,$A$9:A406)</f>
        <v>394</v>
      </c>
      <c r="C406" s="8" t="s">
        <v>740</v>
      </c>
      <c r="D406" s="36">
        <f t="shared" si="15"/>
        <v>237404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3">
        <v>0</v>
      </c>
      <c r="L406" s="42">
        <v>0</v>
      </c>
      <c r="M406" s="42">
        <v>237404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42">
        <v>0</v>
      </c>
      <c r="Z406" s="42">
        <v>0</v>
      </c>
      <c r="AA406" s="42">
        <v>0</v>
      </c>
      <c r="AB406" s="41">
        <v>2020</v>
      </c>
    </row>
    <row r="407" spans="1:28" ht="35.25" customHeight="1">
      <c r="A407" s="11">
        <v>1</v>
      </c>
      <c r="B407" s="2">
        <f>SUBTOTAL(103,$A$9:A407)</f>
        <v>395</v>
      </c>
      <c r="C407" s="8" t="s">
        <v>722</v>
      </c>
      <c r="D407" s="36">
        <f t="shared" si="15"/>
        <v>265768</v>
      </c>
      <c r="E407" s="42">
        <v>0</v>
      </c>
      <c r="F407" s="42">
        <v>0</v>
      </c>
      <c r="G407" s="42">
        <v>265768</v>
      </c>
      <c r="H407" s="42">
        <v>0</v>
      </c>
      <c r="I407" s="42">
        <v>0</v>
      </c>
      <c r="J407" s="42">
        <v>0</v>
      </c>
      <c r="K407" s="43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1">
        <v>2020</v>
      </c>
    </row>
    <row r="408" spans="1:28" ht="35.25" customHeight="1">
      <c r="A408" s="11">
        <v>1</v>
      </c>
      <c r="B408" s="2">
        <f>SUBTOTAL(103,$A$9:A408)</f>
        <v>396</v>
      </c>
      <c r="C408" s="8" t="s">
        <v>470</v>
      </c>
      <c r="D408" s="36">
        <f t="shared" si="15"/>
        <v>643076</v>
      </c>
      <c r="E408" s="42">
        <v>0</v>
      </c>
      <c r="F408" s="42">
        <v>0</v>
      </c>
      <c r="G408" s="42">
        <v>0</v>
      </c>
      <c r="H408" s="42">
        <v>13076</v>
      </c>
      <c r="I408" s="42">
        <v>0</v>
      </c>
      <c r="J408" s="42">
        <v>0</v>
      </c>
      <c r="K408" s="43">
        <v>0</v>
      </c>
      <c r="L408" s="42">
        <v>0</v>
      </c>
      <c r="M408" s="42">
        <v>0</v>
      </c>
      <c r="N408" s="42">
        <v>0</v>
      </c>
      <c r="O408" s="42">
        <v>630000</v>
      </c>
      <c r="P408" s="42">
        <v>0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1">
        <v>2020</v>
      </c>
    </row>
    <row r="409" spans="1:28" ht="35.25" customHeight="1">
      <c r="A409" s="11">
        <v>1</v>
      </c>
      <c r="B409" s="2">
        <f>SUBTOTAL(103,$A$9:A409)</f>
        <v>397</v>
      </c>
      <c r="C409" s="8" t="s">
        <v>515</v>
      </c>
      <c r="D409" s="36">
        <f t="shared" si="15"/>
        <v>682931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3">
        <v>0</v>
      </c>
      <c r="L409" s="42">
        <v>0</v>
      </c>
      <c r="M409" s="42">
        <v>0</v>
      </c>
      <c r="N409" s="42">
        <v>0</v>
      </c>
      <c r="O409" s="42">
        <v>682931</v>
      </c>
      <c r="P409" s="42">
        <v>0</v>
      </c>
      <c r="Q409" s="42">
        <v>0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0</v>
      </c>
      <c r="X409" s="42">
        <v>0</v>
      </c>
      <c r="Y409" s="42">
        <v>0</v>
      </c>
      <c r="Z409" s="42">
        <v>0</v>
      </c>
      <c r="AA409" s="42">
        <v>0</v>
      </c>
      <c r="AB409" s="41">
        <v>2020</v>
      </c>
    </row>
    <row r="410" spans="1:28" ht="35.25" customHeight="1">
      <c r="A410" s="11">
        <v>1</v>
      </c>
      <c r="B410" s="2">
        <f>SUBTOTAL(103,$A$9:A410)</f>
        <v>398</v>
      </c>
      <c r="C410" s="8" t="s">
        <v>750</v>
      </c>
      <c r="D410" s="36">
        <f t="shared" si="15"/>
        <v>67129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3">
        <v>0</v>
      </c>
      <c r="L410" s="42">
        <v>0</v>
      </c>
      <c r="M410" s="42">
        <v>0</v>
      </c>
      <c r="N410" s="42">
        <v>0</v>
      </c>
      <c r="O410" s="42">
        <v>67129</v>
      </c>
      <c r="P410" s="42">
        <v>0</v>
      </c>
      <c r="Q410" s="42">
        <v>0</v>
      </c>
      <c r="R410" s="42">
        <v>0</v>
      </c>
      <c r="S410" s="42">
        <v>0</v>
      </c>
      <c r="T410" s="42">
        <v>0</v>
      </c>
      <c r="U410" s="42">
        <v>0</v>
      </c>
      <c r="V410" s="42">
        <v>0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1">
        <v>2020</v>
      </c>
    </row>
    <row r="411" spans="1:28" ht="35.25" customHeight="1">
      <c r="A411" s="11">
        <v>1</v>
      </c>
      <c r="B411" s="2">
        <f>SUBTOTAL(103,$A$9:A411)</f>
        <v>399</v>
      </c>
      <c r="C411" s="8" t="s">
        <v>854</v>
      </c>
      <c r="D411" s="36">
        <f t="shared" si="15"/>
        <v>1150780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3">
        <v>0</v>
      </c>
      <c r="L411" s="42">
        <v>0</v>
      </c>
      <c r="M411" s="42">
        <v>0</v>
      </c>
      <c r="N411" s="42">
        <v>0</v>
      </c>
      <c r="O411" s="42">
        <v>1150780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0</v>
      </c>
      <c r="Z411" s="42">
        <v>0</v>
      </c>
      <c r="AA411" s="42">
        <v>0</v>
      </c>
      <c r="AB411" s="41">
        <v>2020</v>
      </c>
    </row>
    <row r="412" spans="1:28" ht="35.25" customHeight="1">
      <c r="A412" s="11">
        <v>1</v>
      </c>
      <c r="B412" s="2">
        <f>SUBTOTAL(103,$A$9:A412)</f>
        <v>400</v>
      </c>
      <c r="C412" s="8" t="s">
        <v>547</v>
      </c>
      <c r="D412" s="36">
        <f t="shared" si="15"/>
        <v>1950220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3">
        <v>1</v>
      </c>
      <c r="L412" s="42">
        <v>1950220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1">
        <v>2020</v>
      </c>
    </row>
    <row r="413" spans="1:28" ht="35.25" customHeight="1">
      <c r="A413" s="11">
        <v>1</v>
      </c>
      <c r="B413" s="2">
        <f>SUBTOTAL(103,$A$9:A413)</f>
        <v>401</v>
      </c>
      <c r="C413" s="8" t="s">
        <v>694</v>
      </c>
      <c r="D413" s="36">
        <f t="shared" si="15"/>
        <v>304016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3">
        <v>0</v>
      </c>
      <c r="L413" s="42">
        <v>0</v>
      </c>
      <c r="M413" s="42">
        <v>304016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1">
        <v>2020</v>
      </c>
    </row>
    <row r="414" spans="1:28" ht="35.25" customHeight="1">
      <c r="A414" s="11">
        <v>1</v>
      </c>
      <c r="B414" s="2">
        <f>SUBTOTAL(103,$A$9:A414)</f>
        <v>402</v>
      </c>
      <c r="C414" s="8" t="s">
        <v>997</v>
      </c>
      <c r="D414" s="36">
        <f t="shared" si="15"/>
        <v>155485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3">
        <v>0</v>
      </c>
      <c r="L414" s="42">
        <v>0</v>
      </c>
      <c r="M414" s="42">
        <v>0</v>
      </c>
      <c r="N414" s="42">
        <v>0</v>
      </c>
      <c r="O414" s="42">
        <v>155485</v>
      </c>
      <c r="P414" s="42">
        <v>0</v>
      </c>
      <c r="Q414" s="42">
        <v>0</v>
      </c>
      <c r="R414" s="42">
        <v>0</v>
      </c>
      <c r="S414" s="42">
        <v>0</v>
      </c>
      <c r="T414" s="42">
        <v>0</v>
      </c>
      <c r="U414" s="42">
        <v>0</v>
      </c>
      <c r="V414" s="42">
        <v>0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1">
        <v>2020</v>
      </c>
    </row>
    <row r="415" spans="1:28" ht="35.25" customHeight="1">
      <c r="A415" s="11">
        <v>1</v>
      </c>
      <c r="B415" s="2">
        <f>SUBTOTAL(103,$A$9:A415)</f>
        <v>403</v>
      </c>
      <c r="C415" s="8" t="s">
        <v>81</v>
      </c>
      <c r="D415" s="36">
        <f t="shared" si="15"/>
        <v>690218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3">
        <v>0</v>
      </c>
      <c r="L415" s="42">
        <v>0</v>
      </c>
      <c r="M415" s="42">
        <v>690218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1">
        <v>2020</v>
      </c>
    </row>
    <row r="416" spans="1:28" ht="35.25" customHeight="1">
      <c r="A416" s="11">
        <v>1</v>
      </c>
      <c r="B416" s="2">
        <f>SUBTOTAL(103,$A$9:A416)</f>
        <v>404</v>
      </c>
      <c r="C416" s="8" t="s">
        <v>998</v>
      </c>
      <c r="D416" s="36">
        <f t="shared" si="15"/>
        <v>714020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3">
        <v>0</v>
      </c>
      <c r="L416" s="42">
        <v>0</v>
      </c>
      <c r="M416" s="42">
        <v>714020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42">
        <v>0</v>
      </c>
      <c r="Y416" s="42">
        <v>0</v>
      </c>
      <c r="Z416" s="42">
        <v>0</v>
      </c>
      <c r="AA416" s="42">
        <v>0</v>
      </c>
      <c r="AB416" s="41">
        <v>2020</v>
      </c>
    </row>
    <row r="417" spans="1:28" ht="35.25" customHeight="1">
      <c r="A417" s="11">
        <v>1</v>
      </c>
      <c r="B417" s="2">
        <f>SUBTOTAL(103,$A$9:A417)</f>
        <v>405</v>
      </c>
      <c r="C417" s="8" t="s">
        <v>871</v>
      </c>
      <c r="D417" s="36">
        <f t="shared" si="15"/>
        <v>362535</v>
      </c>
      <c r="E417" s="42">
        <v>0</v>
      </c>
      <c r="F417" s="42">
        <v>0</v>
      </c>
      <c r="G417" s="42">
        <v>0</v>
      </c>
      <c r="H417" s="42">
        <v>131566</v>
      </c>
      <c r="I417" s="42">
        <v>0</v>
      </c>
      <c r="J417" s="42">
        <v>0</v>
      </c>
      <c r="K417" s="43">
        <v>0</v>
      </c>
      <c r="L417" s="42">
        <v>0</v>
      </c>
      <c r="M417" s="42">
        <v>0</v>
      </c>
      <c r="N417" s="42">
        <v>0</v>
      </c>
      <c r="O417" s="42">
        <v>230969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1">
        <v>2020</v>
      </c>
    </row>
    <row r="418" spans="1:28" ht="35.25" customHeight="1">
      <c r="A418" s="11">
        <v>1</v>
      </c>
      <c r="B418" s="2">
        <f>SUBTOTAL(103,$A$9:A418)</f>
        <v>406</v>
      </c>
      <c r="C418" s="8" t="s">
        <v>999</v>
      </c>
      <c r="D418" s="36">
        <f t="shared" si="15"/>
        <v>1143898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3">
        <v>0</v>
      </c>
      <c r="L418" s="42">
        <v>0</v>
      </c>
      <c r="M418" s="42">
        <v>0</v>
      </c>
      <c r="N418" s="42">
        <v>0</v>
      </c>
      <c r="O418" s="42">
        <v>1143898</v>
      </c>
      <c r="P418" s="42">
        <v>0</v>
      </c>
      <c r="Q418" s="42">
        <v>0</v>
      </c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42">
        <v>0</v>
      </c>
      <c r="Y418" s="42">
        <v>0</v>
      </c>
      <c r="Z418" s="42">
        <v>0</v>
      </c>
      <c r="AA418" s="42">
        <v>0</v>
      </c>
      <c r="AB418" s="41">
        <v>2020</v>
      </c>
    </row>
    <row r="419" spans="1:28" ht="35.25" customHeight="1">
      <c r="A419" s="11">
        <v>1</v>
      </c>
      <c r="B419" s="2">
        <f>SUBTOTAL(103,$A$9:A419)</f>
        <v>407</v>
      </c>
      <c r="C419" s="8" t="s">
        <v>375</v>
      </c>
      <c r="D419" s="36">
        <f t="shared" si="15"/>
        <v>295760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3">
        <v>0</v>
      </c>
      <c r="L419" s="42">
        <v>0</v>
      </c>
      <c r="M419" s="42">
        <v>0</v>
      </c>
      <c r="N419" s="42">
        <v>0</v>
      </c>
      <c r="O419" s="42">
        <v>295760</v>
      </c>
      <c r="P419" s="42">
        <v>0</v>
      </c>
      <c r="Q419" s="42">
        <v>0</v>
      </c>
      <c r="R419" s="42">
        <v>0</v>
      </c>
      <c r="S419" s="42">
        <v>0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2">
        <v>0</v>
      </c>
      <c r="AA419" s="42">
        <v>0</v>
      </c>
      <c r="AB419" s="41">
        <v>2020</v>
      </c>
    </row>
    <row r="420" spans="1:28" ht="35.25" customHeight="1">
      <c r="A420" s="11">
        <v>1</v>
      </c>
      <c r="B420" s="2">
        <f>SUBTOTAL(103,$A$9:A420)</f>
        <v>408</v>
      </c>
      <c r="C420" s="8" t="s">
        <v>244</v>
      </c>
      <c r="D420" s="36">
        <f t="shared" si="15"/>
        <v>998880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3">
        <v>0</v>
      </c>
      <c r="L420" s="42">
        <v>0</v>
      </c>
      <c r="M420" s="42">
        <v>998880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42">
        <v>0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0</v>
      </c>
      <c r="Z420" s="42">
        <v>0</v>
      </c>
      <c r="AA420" s="42">
        <v>0</v>
      </c>
      <c r="AB420" s="41">
        <v>2020</v>
      </c>
    </row>
    <row r="421" spans="1:28" ht="35.25" customHeight="1">
      <c r="A421" s="11">
        <v>1</v>
      </c>
      <c r="B421" s="2">
        <f>SUBTOTAL(103,$A$9:A421)</f>
        <v>409</v>
      </c>
      <c r="C421" s="8" t="s">
        <v>645</v>
      </c>
      <c r="D421" s="36">
        <f t="shared" si="15"/>
        <v>27770</v>
      </c>
      <c r="E421" s="42">
        <v>27770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3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1">
        <v>2020</v>
      </c>
    </row>
    <row r="422" spans="1:28" ht="35.25" customHeight="1">
      <c r="A422" s="11">
        <v>1</v>
      </c>
      <c r="B422" s="2">
        <f>SUBTOTAL(103,$A$9:A422)</f>
        <v>410</v>
      </c>
      <c r="C422" s="8" t="s">
        <v>148</v>
      </c>
      <c r="D422" s="36">
        <f t="shared" si="15"/>
        <v>169491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3">
        <v>0</v>
      </c>
      <c r="L422" s="42">
        <v>0</v>
      </c>
      <c r="M422" s="42">
        <v>169491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1">
        <v>2020</v>
      </c>
    </row>
    <row r="423" spans="1:28" ht="35.25" customHeight="1">
      <c r="A423" s="11">
        <v>1</v>
      </c>
      <c r="B423" s="2">
        <f>SUBTOTAL(103,$A$9:A423)</f>
        <v>411</v>
      </c>
      <c r="C423" s="8" t="s">
        <v>86</v>
      </c>
      <c r="D423" s="36">
        <f t="shared" si="15"/>
        <v>563800</v>
      </c>
      <c r="E423" s="42">
        <v>0</v>
      </c>
      <c r="F423" s="42">
        <v>0</v>
      </c>
      <c r="G423" s="42">
        <v>563800</v>
      </c>
      <c r="H423" s="42">
        <v>0</v>
      </c>
      <c r="I423" s="42">
        <v>0</v>
      </c>
      <c r="J423" s="42">
        <v>0</v>
      </c>
      <c r="K423" s="43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1">
        <v>2020</v>
      </c>
    </row>
    <row r="424" spans="1:28" ht="35.25" customHeight="1">
      <c r="A424" s="11">
        <v>1</v>
      </c>
      <c r="B424" s="2">
        <f>SUBTOTAL(103,$A$9:A424)</f>
        <v>412</v>
      </c>
      <c r="C424" s="8" t="s">
        <v>408</v>
      </c>
      <c r="D424" s="36">
        <f t="shared" si="15"/>
        <v>806650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3">
        <v>0</v>
      </c>
      <c r="L424" s="42">
        <v>0</v>
      </c>
      <c r="M424" s="42">
        <v>0</v>
      </c>
      <c r="N424" s="42">
        <v>0</v>
      </c>
      <c r="O424" s="42">
        <v>806650</v>
      </c>
      <c r="P424" s="42">
        <v>0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2">
        <v>0</v>
      </c>
      <c r="AA424" s="42">
        <v>0</v>
      </c>
      <c r="AB424" s="41">
        <v>2020</v>
      </c>
    </row>
    <row r="425" spans="1:28" ht="35.25" customHeight="1">
      <c r="A425" s="11">
        <v>1</v>
      </c>
      <c r="B425" s="2">
        <f>SUBTOTAL(103,$A$9:A425)</f>
        <v>413</v>
      </c>
      <c r="C425" s="8" t="s">
        <v>646</v>
      </c>
      <c r="D425" s="36">
        <f t="shared" si="15"/>
        <v>454614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3">
        <v>0</v>
      </c>
      <c r="L425" s="42">
        <v>0</v>
      </c>
      <c r="M425" s="42">
        <v>0</v>
      </c>
      <c r="N425" s="42">
        <v>0</v>
      </c>
      <c r="O425" s="42">
        <v>454614</v>
      </c>
      <c r="P425" s="42">
        <v>0</v>
      </c>
      <c r="Q425" s="42">
        <v>0</v>
      </c>
      <c r="R425" s="42">
        <v>0</v>
      </c>
      <c r="S425" s="42">
        <v>0</v>
      </c>
      <c r="T425" s="42">
        <v>0</v>
      </c>
      <c r="U425" s="42">
        <v>0</v>
      </c>
      <c r="V425" s="42">
        <v>0</v>
      </c>
      <c r="W425" s="42">
        <v>0</v>
      </c>
      <c r="X425" s="42">
        <v>0</v>
      </c>
      <c r="Y425" s="42">
        <v>0</v>
      </c>
      <c r="Z425" s="42">
        <v>0</v>
      </c>
      <c r="AA425" s="42">
        <v>0</v>
      </c>
      <c r="AB425" s="41">
        <v>2020</v>
      </c>
    </row>
    <row r="426" spans="1:28" ht="35.25" customHeight="1">
      <c r="A426" s="11">
        <v>1</v>
      </c>
      <c r="B426" s="2">
        <f>SUBTOTAL(103,$A$9:A426)</f>
        <v>414</v>
      </c>
      <c r="C426" s="8" t="s">
        <v>382</v>
      </c>
      <c r="D426" s="36">
        <f t="shared" si="15"/>
        <v>131148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3">
        <v>0</v>
      </c>
      <c r="L426" s="42">
        <v>0</v>
      </c>
      <c r="M426" s="42">
        <v>131148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42">
        <v>0</v>
      </c>
      <c r="T426" s="42">
        <v>0</v>
      </c>
      <c r="U426" s="42">
        <v>0</v>
      </c>
      <c r="V426" s="42">
        <v>0</v>
      </c>
      <c r="W426" s="42">
        <v>0</v>
      </c>
      <c r="X426" s="42">
        <v>0</v>
      </c>
      <c r="Y426" s="42">
        <v>0</v>
      </c>
      <c r="Z426" s="42">
        <v>0</v>
      </c>
      <c r="AA426" s="42">
        <v>0</v>
      </c>
      <c r="AB426" s="41">
        <v>2020</v>
      </c>
    </row>
    <row r="427" spans="1:28" ht="35.25" customHeight="1">
      <c r="A427" s="11">
        <v>1</v>
      </c>
      <c r="B427" s="2">
        <f>SUBTOTAL(103,$A$9:A427)</f>
        <v>415</v>
      </c>
      <c r="C427" s="8" t="s">
        <v>566</v>
      </c>
      <c r="D427" s="36">
        <f t="shared" si="15"/>
        <v>228931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3">
        <v>0</v>
      </c>
      <c r="L427" s="42">
        <v>0</v>
      </c>
      <c r="M427" s="42">
        <v>0</v>
      </c>
      <c r="N427" s="42">
        <v>0</v>
      </c>
      <c r="O427" s="42">
        <v>228931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1">
        <v>2020</v>
      </c>
    </row>
    <row r="428" spans="1:28" ht="35.25" customHeight="1">
      <c r="A428" s="11">
        <v>1</v>
      </c>
      <c r="B428" s="2">
        <f>SUBTOTAL(103,$A$9:A428)</f>
        <v>416</v>
      </c>
      <c r="C428" s="8" t="s">
        <v>579</v>
      </c>
      <c r="D428" s="36">
        <f t="shared" si="15"/>
        <v>409967</v>
      </c>
      <c r="E428" s="42">
        <v>409967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3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2">
        <v>0</v>
      </c>
      <c r="X428" s="42">
        <v>0</v>
      </c>
      <c r="Y428" s="42">
        <v>0</v>
      </c>
      <c r="Z428" s="42">
        <v>0</v>
      </c>
      <c r="AA428" s="42">
        <v>0</v>
      </c>
      <c r="AB428" s="41">
        <v>2020</v>
      </c>
    </row>
    <row r="429" spans="1:28" ht="35.25" customHeight="1">
      <c r="A429" s="11">
        <v>1</v>
      </c>
      <c r="B429" s="2">
        <f>SUBTOTAL(103,$A$9:A429)</f>
        <v>417</v>
      </c>
      <c r="C429" s="8" t="s">
        <v>1000</v>
      </c>
      <c r="D429" s="36">
        <f t="shared" si="15"/>
        <v>216187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3">
        <v>0</v>
      </c>
      <c r="L429" s="42">
        <v>0</v>
      </c>
      <c r="M429" s="42">
        <v>0</v>
      </c>
      <c r="N429" s="42">
        <v>0</v>
      </c>
      <c r="O429" s="42">
        <v>95414</v>
      </c>
      <c r="P429" s="42">
        <v>120773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1">
        <v>2020</v>
      </c>
    </row>
    <row r="430" spans="1:28" ht="35.25" customHeight="1">
      <c r="A430" s="11">
        <v>1</v>
      </c>
      <c r="B430" s="2">
        <f>SUBTOTAL(103,$A$9:A430)</f>
        <v>418</v>
      </c>
      <c r="C430" s="8" t="s">
        <v>647</v>
      </c>
      <c r="D430" s="36">
        <f t="shared" si="15"/>
        <v>888203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3">
        <v>0</v>
      </c>
      <c r="L430" s="42">
        <v>0</v>
      </c>
      <c r="M430" s="42">
        <v>0</v>
      </c>
      <c r="N430" s="42">
        <v>0</v>
      </c>
      <c r="O430" s="42">
        <v>888203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1">
        <v>2020</v>
      </c>
    </row>
    <row r="431" spans="1:28" ht="35.25" customHeight="1">
      <c r="A431" s="11">
        <v>1</v>
      </c>
      <c r="B431" s="2">
        <f>SUBTOTAL(103,$A$9:A431)</f>
        <v>419</v>
      </c>
      <c r="C431" s="8" t="s">
        <v>1103</v>
      </c>
      <c r="D431" s="36">
        <f t="shared" si="15"/>
        <v>138268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3">
        <v>0</v>
      </c>
      <c r="L431" s="42">
        <v>0</v>
      </c>
      <c r="M431" s="42">
        <v>0</v>
      </c>
      <c r="N431" s="42">
        <v>0</v>
      </c>
      <c r="O431" s="42">
        <v>138268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1">
        <v>2020</v>
      </c>
    </row>
    <row r="432" spans="1:28" ht="35.25" customHeight="1">
      <c r="A432" s="11">
        <v>1</v>
      </c>
      <c r="B432" s="2">
        <f>SUBTOTAL(103,$A$9:A432)</f>
        <v>420</v>
      </c>
      <c r="C432" s="8" t="s">
        <v>495</v>
      </c>
      <c r="D432" s="36">
        <f t="shared" si="15"/>
        <v>151306</v>
      </c>
      <c r="E432" s="42">
        <v>0</v>
      </c>
      <c r="F432" s="42">
        <v>0</v>
      </c>
      <c r="G432" s="42">
        <v>151306</v>
      </c>
      <c r="H432" s="42">
        <v>0</v>
      </c>
      <c r="I432" s="42">
        <v>0</v>
      </c>
      <c r="J432" s="42">
        <v>0</v>
      </c>
      <c r="K432" s="43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1">
        <v>2020</v>
      </c>
    </row>
    <row r="433" spans="1:28" ht="35.25" customHeight="1">
      <c r="A433" s="11">
        <v>1</v>
      </c>
      <c r="B433" s="2">
        <f>SUBTOTAL(103,$A$9:A433)</f>
        <v>421</v>
      </c>
      <c r="C433" s="8" t="s">
        <v>1104</v>
      </c>
      <c r="D433" s="36">
        <f t="shared" si="15"/>
        <v>46213</v>
      </c>
      <c r="E433" s="42">
        <v>0</v>
      </c>
      <c r="F433" s="42">
        <v>0</v>
      </c>
      <c r="G433" s="42">
        <v>46213</v>
      </c>
      <c r="H433" s="42">
        <v>0</v>
      </c>
      <c r="I433" s="42">
        <v>0</v>
      </c>
      <c r="J433" s="42">
        <v>0</v>
      </c>
      <c r="K433" s="43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1">
        <v>2020</v>
      </c>
    </row>
    <row r="434" spans="1:28" ht="35.25" customHeight="1">
      <c r="A434" s="11">
        <v>1</v>
      </c>
      <c r="B434" s="2">
        <f>SUBTOTAL(103,$A$9:A434)</f>
        <v>422</v>
      </c>
      <c r="C434" s="8" t="s">
        <v>149</v>
      </c>
      <c r="D434" s="36">
        <f t="shared" si="15"/>
        <v>1078317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3">
        <v>0</v>
      </c>
      <c r="L434" s="42">
        <v>0</v>
      </c>
      <c r="M434" s="42">
        <v>0</v>
      </c>
      <c r="N434" s="42">
        <v>0</v>
      </c>
      <c r="O434" s="42">
        <v>1078317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0</v>
      </c>
      <c r="V434" s="42">
        <v>0</v>
      </c>
      <c r="W434" s="42">
        <v>0</v>
      </c>
      <c r="X434" s="42">
        <v>0</v>
      </c>
      <c r="Y434" s="42">
        <v>0</v>
      </c>
      <c r="Z434" s="42">
        <v>0</v>
      </c>
      <c r="AA434" s="42">
        <v>0</v>
      </c>
      <c r="AB434" s="41">
        <v>2020</v>
      </c>
    </row>
    <row r="435" spans="1:28" ht="35.25" customHeight="1">
      <c r="A435" s="11">
        <v>1</v>
      </c>
      <c r="B435" s="2">
        <f>SUBTOTAL(103,$A$9:A435)</f>
        <v>423</v>
      </c>
      <c r="C435" s="8" t="s">
        <v>366</v>
      </c>
      <c r="D435" s="36">
        <f t="shared" si="15"/>
        <v>240000</v>
      </c>
      <c r="E435" s="42">
        <v>189200</v>
      </c>
      <c r="F435" s="42">
        <v>0</v>
      </c>
      <c r="G435" s="42">
        <v>0</v>
      </c>
      <c r="H435" s="42">
        <v>50800</v>
      </c>
      <c r="I435" s="42">
        <v>0</v>
      </c>
      <c r="J435" s="42">
        <v>0</v>
      </c>
      <c r="K435" s="43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1">
        <v>2020</v>
      </c>
    </row>
    <row r="436" spans="1:28" ht="35.25" customHeight="1">
      <c r="A436" s="11">
        <v>1</v>
      </c>
      <c r="B436" s="2">
        <f>SUBTOTAL(103,$A$9:A436)</f>
        <v>424</v>
      </c>
      <c r="C436" s="8" t="s">
        <v>347</v>
      </c>
      <c r="D436" s="36">
        <f t="shared" si="15"/>
        <v>617228.1599999999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3">
        <v>0</v>
      </c>
      <c r="L436" s="42">
        <v>0</v>
      </c>
      <c r="M436" s="42">
        <v>0</v>
      </c>
      <c r="N436" s="42">
        <v>0</v>
      </c>
      <c r="O436" s="42">
        <v>617228.1599999999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1">
        <v>2020</v>
      </c>
    </row>
    <row r="437" spans="1:28" ht="35.25" customHeight="1">
      <c r="A437" s="11">
        <v>1</v>
      </c>
      <c r="B437" s="2">
        <f>SUBTOTAL(103,$A$9:A437)</f>
        <v>425</v>
      </c>
      <c r="C437" s="8" t="s">
        <v>762</v>
      </c>
      <c r="D437" s="36">
        <f t="shared" si="15"/>
        <v>536083</v>
      </c>
      <c r="E437" s="42">
        <v>127342</v>
      </c>
      <c r="F437" s="42">
        <v>161294</v>
      </c>
      <c r="G437" s="42">
        <v>0</v>
      </c>
      <c r="H437" s="42">
        <v>0</v>
      </c>
      <c r="I437" s="42">
        <v>48447</v>
      </c>
      <c r="J437" s="42">
        <v>0</v>
      </c>
      <c r="K437" s="43">
        <v>0</v>
      </c>
      <c r="L437" s="42">
        <v>0</v>
      </c>
      <c r="M437" s="42">
        <v>0</v>
      </c>
      <c r="N437" s="42">
        <v>0</v>
      </c>
      <c r="O437" s="42">
        <v>199000</v>
      </c>
      <c r="P437" s="42">
        <v>0</v>
      </c>
      <c r="Q437" s="42">
        <v>0</v>
      </c>
      <c r="R437" s="42">
        <v>0</v>
      </c>
      <c r="S437" s="42">
        <v>0</v>
      </c>
      <c r="T437" s="42">
        <v>0</v>
      </c>
      <c r="U437" s="42">
        <v>0</v>
      </c>
      <c r="V437" s="42">
        <v>0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1">
        <v>2020</v>
      </c>
    </row>
    <row r="438" spans="1:28" ht="35.25" customHeight="1">
      <c r="A438" s="11">
        <v>1</v>
      </c>
      <c r="B438" s="2">
        <f>SUBTOTAL(103,$A$9:A438)</f>
        <v>426</v>
      </c>
      <c r="C438" s="8" t="s">
        <v>387</v>
      </c>
      <c r="D438" s="36">
        <f t="shared" si="15"/>
        <v>1195423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3">
        <v>0</v>
      </c>
      <c r="L438" s="42">
        <v>0</v>
      </c>
      <c r="M438" s="42">
        <v>0</v>
      </c>
      <c r="N438" s="42">
        <v>0</v>
      </c>
      <c r="O438" s="42">
        <v>1195423</v>
      </c>
      <c r="P438" s="42">
        <v>0</v>
      </c>
      <c r="Q438" s="42">
        <v>0</v>
      </c>
      <c r="R438" s="42">
        <v>0</v>
      </c>
      <c r="S438" s="42">
        <v>0</v>
      </c>
      <c r="T438" s="42">
        <v>0</v>
      </c>
      <c r="U438" s="42">
        <v>0</v>
      </c>
      <c r="V438" s="42">
        <v>0</v>
      </c>
      <c r="W438" s="42">
        <v>0</v>
      </c>
      <c r="X438" s="42">
        <v>0</v>
      </c>
      <c r="Y438" s="42">
        <v>0</v>
      </c>
      <c r="Z438" s="42">
        <v>0</v>
      </c>
      <c r="AA438" s="42">
        <v>0</v>
      </c>
      <c r="AB438" s="41">
        <v>2020</v>
      </c>
    </row>
    <row r="439" spans="1:28" ht="35.25" customHeight="1">
      <c r="A439" s="11">
        <v>1</v>
      </c>
      <c r="B439" s="2">
        <f>SUBTOTAL(103,$A$9:A439)</f>
        <v>427</v>
      </c>
      <c r="C439" s="8" t="s">
        <v>742</v>
      </c>
      <c r="D439" s="36">
        <f t="shared" si="15"/>
        <v>381537</v>
      </c>
      <c r="E439" s="42">
        <v>0</v>
      </c>
      <c r="F439" s="42">
        <v>0</v>
      </c>
      <c r="G439" s="42">
        <v>0</v>
      </c>
      <c r="H439" s="42">
        <v>0</v>
      </c>
      <c r="I439" s="42">
        <v>170882</v>
      </c>
      <c r="J439" s="42">
        <v>0</v>
      </c>
      <c r="K439" s="43">
        <v>0</v>
      </c>
      <c r="L439" s="42">
        <v>0</v>
      </c>
      <c r="M439" s="42">
        <v>0</v>
      </c>
      <c r="N439" s="42">
        <v>0</v>
      </c>
      <c r="O439" s="42">
        <v>210655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42">
        <v>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1">
        <v>2020</v>
      </c>
    </row>
    <row r="440" spans="1:28" ht="35.25" customHeight="1">
      <c r="A440" s="11">
        <v>1</v>
      </c>
      <c r="B440" s="2">
        <f>SUBTOTAL(103,$A$9:A440)</f>
        <v>428</v>
      </c>
      <c r="C440" s="8" t="s">
        <v>588</v>
      </c>
      <c r="D440" s="36">
        <f t="shared" si="15"/>
        <v>239525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3">
        <v>0</v>
      </c>
      <c r="L440" s="42">
        <v>0</v>
      </c>
      <c r="M440" s="42">
        <v>0</v>
      </c>
      <c r="N440" s="42">
        <v>0</v>
      </c>
      <c r="O440" s="42">
        <v>239525</v>
      </c>
      <c r="P440" s="42">
        <v>0</v>
      </c>
      <c r="Q440" s="42">
        <v>0</v>
      </c>
      <c r="R440" s="42">
        <v>0</v>
      </c>
      <c r="S440" s="42">
        <v>0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42">
        <v>0</v>
      </c>
      <c r="Z440" s="42">
        <v>0</v>
      </c>
      <c r="AA440" s="42">
        <v>0</v>
      </c>
      <c r="AB440" s="41">
        <v>2020</v>
      </c>
    </row>
    <row r="441" spans="1:28" ht="35.25" customHeight="1">
      <c r="A441" s="11">
        <v>1</v>
      </c>
      <c r="B441" s="2">
        <f>SUBTOTAL(103,$A$9:A441)</f>
        <v>429</v>
      </c>
      <c r="C441" s="8" t="s">
        <v>786</v>
      </c>
      <c r="D441" s="36">
        <f t="shared" si="15"/>
        <v>926256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3">
        <v>0</v>
      </c>
      <c r="L441" s="42">
        <v>0</v>
      </c>
      <c r="M441" s="42">
        <v>0</v>
      </c>
      <c r="N441" s="42">
        <v>0</v>
      </c>
      <c r="O441" s="42">
        <v>926256</v>
      </c>
      <c r="P441" s="42">
        <v>0</v>
      </c>
      <c r="Q441" s="42">
        <v>0</v>
      </c>
      <c r="R441" s="42">
        <v>0</v>
      </c>
      <c r="S441" s="42">
        <v>0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2">
        <v>0</v>
      </c>
      <c r="AA441" s="42">
        <v>0</v>
      </c>
      <c r="AB441" s="41">
        <v>2020</v>
      </c>
    </row>
    <row r="442" spans="1:28" ht="35.25" customHeight="1">
      <c r="A442" s="11">
        <v>1</v>
      </c>
      <c r="B442" s="2">
        <f>SUBTOTAL(103,$A$9:A442)</f>
        <v>430</v>
      </c>
      <c r="C442" s="8" t="s">
        <v>1105</v>
      </c>
      <c r="D442" s="36">
        <f t="shared" si="15"/>
        <v>815800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3">
        <v>0</v>
      </c>
      <c r="L442" s="42">
        <v>0</v>
      </c>
      <c r="M442" s="42">
        <v>0</v>
      </c>
      <c r="N442" s="42">
        <v>0</v>
      </c>
      <c r="O442" s="42">
        <v>815800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2">
        <v>0</v>
      </c>
      <c r="AA442" s="42">
        <v>0</v>
      </c>
      <c r="AB442" s="41">
        <v>2020</v>
      </c>
    </row>
    <row r="443" spans="1:28" ht="35.25" customHeight="1">
      <c r="A443" s="11">
        <v>1</v>
      </c>
      <c r="B443" s="2">
        <f>SUBTOTAL(103,$A$9:A443)</f>
        <v>431</v>
      </c>
      <c r="C443" s="8" t="s">
        <v>787</v>
      </c>
      <c r="D443" s="36">
        <f t="shared" si="15"/>
        <v>902997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3">
        <v>0</v>
      </c>
      <c r="L443" s="42">
        <v>0</v>
      </c>
      <c r="M443" s="42">
        <v>0</v>
      </c>
      <c r="N443" s="42">
        <v>0</v>
      </c>
      <c r="O443" s="42">
        <v>902997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2">
        <v>0</v>
      </c>
      <c r="AA443" s="42">
        <v>0</v>
      </c>
      <c r="AB443" s="41">
        <v>2020</v>
      </c>
    </row>
    <row r="444" spans="1:28" ht="35.25" customHeight="1">
      <c r="A444" s="11">
        <v>1</v>
      </c>
      <c r="B444" s="2">
        <f>SUBTOTAL(103,$A$9:A444)</f>
        <v>432</v>
      </c>
      <c r="C444" s="8" t="s">
        <v>409</v>
      </c>
      <c r="D444" s="36">
        <f t="shared" si="15"/>
        <v>443675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3">
        <v>0</v>
      </c>
      <c r="L444" s="42">
        <v>0</v>
      </c>
      <c r="M444" s="42">
        <v>0</v>
      </c>
      <c r="N444" s="42">
        <v>0</v>
      </c>
      <c r="O444" s="42">
        <v>443675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42">
        <v>0</v>
      </c>
      <c r="Z444" s="42">
        <v>0</v>
      </c>
      <c r="AA444" s="42">
        <v>0</v>
      </c>
      <c r="AB444" s="41">
        <v>2020</v>
      </c>
    </row>
    <row r="445" spans="1:28" ht="35.25" customHeight="1">
      <c r="A445" s="11">
        <v>1</v>
      </c>
      <c r="B445" s="2">
        <f>SUBTOTAL(103,$A$9:A445)</f>
        <v>433</v>
      </c>
      <c r="C445" s="8" t="s">
        <v>444</v>
      </c>
      <c r="D445" s="36">
        <f t="shared" si="15"/>
        <v>278300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3">
        <v>0</v>
      </c>
      <c r="L445" s="42">
        <v>0</v>
      </c>
      <c r="M445" s="42">
        <v>0</v>
      </c>
      <c r="N445" s="42">
        <v>0</v>
      </c>
      <c r="O445" s="42">
        <v>278300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1">
        <v>2020</v>
      </c>
    </row>
    <row r="446" spans="1:28" ht="35.25" customHeight="1">
      <c r="A446" s="11">
        <v>1</v>
      </c>
      <c r="B446" s="2">
        <f>SUBTOTAL(103,$A$9:A446)</f>
        <v>434</v>
      </c>
      <c r="C446" s="8" t="s">
        <v>1001</v>
      </c>
      <c r="D446" s="36">
        <f t="shared" si="15"/>
        <v>400000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3">
        <v>0</v>
      </c>
      <c r="L446" s="42">
        <v>0</v>
      </c>
      <c r="M446" s="42">
        <v>0</v>
      </c>
      <c r="N446" s="42">
        <v>0</v>
      </c>
      <c r="O446" s="42">
        <v>400000</v>
      </c>
      <c r="P446" s="42">
        <v>0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1">
        <v>2020</v>
      </c>
    </row>
    <row r="447" spans="1:28" ht="35.25" customHeight="1">
      <c r="A447" s="11">
        <v>1</v>
      </c>
      <c r="B447" s="2">
        <f>SUBTOTAL(103,$A$9:A447)</f>
        <v>435</v>
      </c>
      <c r="C447" s="8" t="s">
        <v>567</v>
      </c>
      <c r="D447" s="36">
        <f t="shared" si="15"/>
        <v>223100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3">
        <v>0</v>
      </c>
      <c r="L447" s="42">
        <v>0</v>
      </c>
      <c r="M447" s="42">
        <v>223100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0</v>
      </c>
      <c r="T447" s="42">
        <v>0</v>
      </c>
      <c r="U447" s="42">
        <v>0</v>
      </c>
      <c r="V447" s="42">
        <v>0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1">
        <v>2020</v>
      </c>
    </row>
    <row r="448" spans="1:28" ht="35.25" customHeight="1">
      <c r="A448" s="11">
        <v>1</v>
      </c>
      <c r="B448" s="2">
        <f>SUBTOTAL(103,$A$9:A448)</f>
        <v>436</v>
      </c>
      <c r="C448" s="8" t="s">
        <v>725</v>
      </c>
      <c r="D448" s="36">
        <f t="shared" si="15"/>
        <v>255750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3">
        <v>0</v>
      </c>
      <c r="L448" s="42">
        <v>0</v>
      </c>
      <c r="M448" s="42">
        <v>255750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0</v>
      </c>
      <c r="Z448" s="42">
        <v>0</v>
      </c>
      <c r="AA448" s="42">
        <v>0</v>
      </c>
      <c r="AB448" s="41">
        <v>2020</v>
      </c>
    </row>
    <row r="449" spans="1:28" ht="35.25" customHeight="1">
      <c r="A449" s="11">
        <v>1</v>
      </c>
      <c r="B449" s="2">
        <f>SUBTOTAL(103,$A$9:A449)</f>
        <v>437</v>
      </c>
      <c r="C449" s="8" t="s">
        <v>726</v>
      </c>
      <c r="D449" s="36">
        <f t="shared" si="15"/>
        <v>333783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3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333783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42">
        <v>0</v>
      </c>
      <c r="W449" s="42">
        <v>0</v>
      </c>
      <c r="X449" s="42">
        <v>0</v>
      </c>
      <c r="Y449" s="42">
        <v>0</v>
      </c>
      <c r="Z449" s="42">
        <v>0</v>
      </c>
      <c r="AA449" s="42">
        <v>0</v>
      </c>
      <c r="AB449" s="41">
        <v>2020</v>
      </c>
    </row>
    <row r="450" spans="1:28" ht="35.25" customHeight="1">
      <c r="A450" s="11">
        <v>1</v>
      </c>
      <c r="B450" s="2">
        <f>SUBTOTAL(103,$A$9:A450)</f>
        <v>438</v>
      </c>
      <c r="C450" s="8" t="s">
        <v>427</v>
      </c>
      <c r="D450" s="36">
        <f t="shared" si="15"/>
        <v>1198793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3">
        <v>0</v>
      </c>
      <c r="L450" s="42">
        <v>0</v>
      </c>
      <c r="M450" s="42">
        <v>1198793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2">
        <v>0</v>
      </c>
      <c r="AA450" s="42">
        <v>0</v>
      </c>
      <c r="AB450" s="41">
        <v>2020</v>
      </c>
    </row>
    <row r="451" spans="1:28" ht="35.25" customHeight="1">
      <c r="A451" s="11">
        <v>1</v>
      </c>
      <c r="B451" s="2">
        <f>SUBTOTAL(103,$A$9:A451)</f>
        <v>439</v>
      </c>
      <c r="C451" s="8" t="s">
        <v>858</v>
      </c>
      <c r="D451" s="36">
        <f t="shared" si="15"/>
        <v>709838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3">
        <v>0</v>
      </c>
      <c r="L451" s="42">
        <v>0</v>
      </c>
      <c r="M451" s="42">
        <v>709838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1">
        <v>2020</v>
      </c>
    </row>
    <row r="452" spans="1:28" ht="35.25" customHeight="1">
      <c r="A452" s="11">
        <v>1</v>
      </c>
      <c r="B452" s="2">
        <f>SUBTOTAL(103,$A$9:A452)</f>
        <v>440</v>
      </c>
      <c r="C452" s="8" t="s">
        <v>518</v>
      </c>
      <c r="D452" s="36">
        <f t="shared" si="15"/>
        <v>524585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3">
        <v>0</v>
      </c>
      <c r="L452" s="42">
        <v>0</v>
      </c>
      <c r="M452" s="42">
        <v>0</v>
      </c>
      <c r="N452" s="42">
        <v>0</v>
      </c>
      <c r="O452" s="42">
        <v>524585</v>
      </c>
      <c r="P452" s="42">
        <v>0</v>
      </c>
      <c r="Q452" s="42">
        <v>0</v>
      </c>
      <c r="R452" s="42">
        <v>0</v>
      </c>
      <c r="S452" s="42">
        <v>0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0</v>
      </c>
      <c r="Z452" s="42">
        <v>0</v>
      </c>
      <c r="AA452" s="42">
        <v>0</v>
      </c>
      <c r="AB452" s="41">
        <v>2020</v>
      </c>
    </row>
    <row r="453" spans="1:28" ht="35.25" customHeight="1">
      <c r="A453" s="11">
        <v>1</v>
      </c>
      <c r="B453" s="2">
        <f>SUBTOTAL(103,$A$9:A453)</f>
        <v>441</v>
      </c>
      <c r="C453" s="8" t="s">
        <v>150</v>
      </c>
      <c r="D453" s="36">
        <f t="shared" si="15"/>
        <v>523713.59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3">
        <v>0</v>
      </c>
      <c r="L453" s="42">
        <v>0</v>
      </c>
      <c r="M453" s="42">
        <v>0</v>
      </c>
      <c r="N453" s="42">
        <v>0</v>
      </c>
      <c r="O453" s="42">
        <v>523713.59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2">
        <v>0</v>
      </c>
      <c r="X453" s="42">
        <v>0</v>
      </c>
      <c r="Y453" s="42">
        <v>0</v>
      </c>
      <c r="Z453" s="42">
        <v>0</v>
      </c>
      <c r="AA453" s="42">
        <v>0</v>
      </c>
      <c r="AB453" s="41">
        <v>2020</v>
      </c>
    </row>
    <row r="454" spans="1:28" ht="35.25" customHeight="1">
      <c r="A454" s="11">
        <v>1</v>
      </c>
      <c r="B454" s="2">
        <f>SUBTOTAL(103,$A$9:A454)</f>
        <v>442</v>
      </c>
      <c r="C454" s="8" t="s">
        <v>874</v>
      </c>
      <c r="D454" s="36">
        <f t="shared" si="15"/>
        <v>1050321.76</v>
      </c>
      <c r="E454" s="42">
        <v>0</v>
      </c>
      <c r="F454" s="42">
        <v>0</v>
      </c>
      <c r="G454" s="42">
        <v>637270</v>
      </c>
      <c r="H454" s="42">
        <v>0</v>
      </c>
      <c r="I454" s="42">
        <v>0</v>
      </c>
      <c r="J454" s="42">
        <v>0</v>
      </c>
      <c r="K454" s="43">
        <v>0</v>
      </c>
      <c r="L454" s="42">
        <v>0</v>
      </c>
      <c r="M454" s="42">
        <v>0</v>
      </c>
      <c r="N454" s="42">
        <v>0</v>
      </c>
      <c r="O454" s="42">
        <v>413051.76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1">
        <v>2020</v>
      </c>
    </row>
    <row r="455" spans="1:28" ht="35.25" customHeight="1">
      <c r="A455" s="11">
        <v>1</v>
      </c>
      <c r="B455" s="2">
        <f>SUBTOTAL(103,$A$9:A455)</f>
        <v>443</v>
      </c>
      <c r="C455" s="8" t="s">
        <v>549</v>
      </c>
      <c r="D455" s="36">
        <f t="shared" si="15"/>
        <v>46494</v>
      </c>
      <c r="E455" s="42">
        <v>0</v>
      </c>
      <c r="F455" s="42">
        <v>0</v>
      </c>
      <c r="G455" s="42">
        <v>46494</v>
      </c>
      <c r="H455" s="42">
        <v>0</v>
      </c>
      <c r="I455" s="42">
        <v>0</v>
      </c>
      <c r="J455" s="42">
        <v>0</v>
      </c>
      <c r="K455" s="43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1">
        <v>2020</v>
      </c>
    </row>
    <row r="456" spans="1:28" ht="35.25" customHeight="1">
      <c r="A456" s="11">
        <v>1</v>
      </c>
      <c r="B456" s="2">
        <f>SUBTOTAL(103,$A$9:A456)</f>
        <v>444</v>
      </c>
      <c r="C456" s="8" t="s">
        <v>497</v>
      </c>
      <c r="D456" s="36">
        <f t="shared" si="15"/>
        <v>160278</v>
      </c>
      <c r="E456" s="42">
        <v>0</v>
      </c>
      <c r="F456" s="42">
        <v>0</v>
      </c>
      <c r="G456" s="42">
        <v>160278</v>
      </c>
      <c r="H456" s="42">
        <v>0</v>
      </c>
      <c r="I456" s="42">
        <v>0</v>
      </c>
      <c r="J456" s="42">
        <v>0</v>
      </c>
      <c r="K456" s="43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42">
        <v>0</v>
      </c>
      <c r="Z456" s="42">
        <v>0</v>
      </c>
      <c r="AA456" s="42">
        <v>0</v>
      </c>
      <c r="AB456" s="41">
        <v>2020</v>
      </c>
    </row>
    <row r="457" spans="1:28" ht="35.25" customHeight="1">
      <c r="A457" s="11">
        <v>1</v>
      </c>
      <c r="B457" s="2">
        <f>SUBTOTAL(103,$A$9:A457)</f>
        <v>445</v>
      </c>
      <c r="C457" s="8" t="s">
        <v>498</v>
      </c>
      <c r="D457" s="36">
        <f aca="true" t="shared" si="16" ref="D457:D502">E457+F457+G457+H457+I457+J457+L457+M457+N457+O457+P457+Q457+R457+S457+T457+U457+V457+W457+X457+Y457+Z457+AA457</f>
        <v>1960000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3">
        <v>1</v>
      </c>
      <c r="L457" s="42">
        <v>1960000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1">
        <v>2020</v>
      </c>
    </row>
    <row r="458" spans="1:28" ht="35.25" customHeight="1">
      <c r="A458" s="11">
        <v>1</v>
      </c>
      <c r="B458" s="2">
        <f>SUBTOTAL(103,$A$9:A458)</f>
        <v>446</v>
      </c>
      <c r="C458" s="8" t="s">
        <v>571</v>
      </c>
      <c r="D458" s="36">
        <f t="shared" si="16"/>
        <v>1431814.77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3">
        <v>0</v>
      </c>
      <c r="L458" s="42">
        <v>0</v>
      </c>
      <c r="M458" s="42">
        <v>1431814.77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1">
        <v>2020</v>
      </c>
    </row>
    <row r="459" spans="1:28" ht="35.25" customHeight="1">
      <c r="A459" s="11">
        <v>1</v>
      </c>
      <c r="B459" s="2">
        <f>SUBTOTAL(103,$A$9:A459)</f>
        <v>447</v>
      </c>
      <c r="C459" s="8" t="s">
        <v>589</v>
      </c>
      <c r="D459" s="36">
        <f t="shared" si="16"/>
        <v>174550</v>
      </c>
      <c r="E459" s="42">
        <v>0</v>
      </c>
      <c r="F459" s="42">
        <v>174550</v>
      </c>
      <c r="G459" s="42">
        <v>0</v>
      </c>
      <c r="H459" s="42">
        <v>0</v>
      </c>
      <c r="I459" s="42">
        <v>0</v>
      </c>
      <c r="J459" s="42">
        <v>0</v>
      </c>
      <c r="K459" s="43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0</v>
      </c>
      <c r="V459" s="42">
        <v>0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1">
        <v>2020</v>
      </c>
    </row>
    <row r="460" spans="1:28" ht="35.25" customHeight="1">
      <c r="A460" s="11">
        <v>1</v>
      </c>
      <c r="B460" s="2">
        <f>SUBTOTAL(103,$A$9:A460)</f>
        <v>448</v>
      </c>
      <c r="C460" s="8" t="s">
        <v>649</v>
      </c>
      <c r="D460" s="36">
        <f t="shared" si="16"/>
        <v>403107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3">
        <v>0</v>
      </c>
      <c r="L460" s="42">
        <v>0</v>
      </c>
      <c r="M460" s="42">
        <v>0</v>
      </c>
      <c r="N460" s="42">
        <v>0</v>
      </c>
      <c r="O460" s="42">
        <v>403107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42">
        <v>0</v>
      </c>
      <c r="Z460" s="42">
        <v>0</v>
      </c>
      <c r="AA460" s="42">
        <v>0</v>
      </c>
      <c r="AB460" s="41">
        <v>2020</v>
      </c>
    </row>
    <row r="461" spans="1:28" ht="35.25" customHeight="1">
      <c r="A461" s="11">
        <v>1</v>
      </c>
      <c r="B461" s="2">
        <f>SUBTOTAL(103,$A$9:A461)</f>
        <v>449</v>
      </c>
      <c r="C461" s="8" t="s">
        <v>411</v>
      </c>
      <c r="D461" s="36">
        <f t="shared" si="16"/>
        <v>431437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3">
        <v>0</v>
      </c>
      <c r="L461" s="42">
        <v>0</v>
      </c>
      <c r="M461" s="42">
        <v>0</v>
      </c>
      <c r="N461" s="42">
        <v>0</v>
      </c>
      <c r="O461" s="42">
        <v>431437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2">
        <v>0</v>
      </c>
      <c r="X461" s="42">
        <v>0</v>
      </c>
      <c r="Y461" s="42">
        <v>0</v>
      </c>
      <c r="Z461" s="42">
        <v>0</v>
      </c>
      <c r="AA461" s="42">
        <v>0</v>
      </c>
      <c r="AB461" s="41">
        <v>2020</v>
      </c>
    </row>
    <row r="462" spans="1:28" ht="35.25" customHeight="1">
      <c r="A462" s="11">
        <v>1</v>
      </c>
      <c r="B462" s="2">
        <f>SUBTOTAL(103,$A$9:A462)</f>
        <v>450</v>
      </c>
      <c r="C462" s="8" t="s">
        <v>388</v>
      </c>
      <c r="D462" s="36">
        <f t="shared" si="16"/>
        <v>380000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3">
        <v>0</v>
      </c>
      <c r="L462" s="42">
        <v>0</v>
      </c>
      <c r="M462" s="42">
        <v>380000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42">
        <v>0</v>
      </c>
      <c r="Z462" s="42">
        <v>0</v>
      </c>
      <c r="AA462" s="42">
        <v>0</v>
      </c>
      <c r="AB462" s="41">
        <v>2020</v>
      </c>
    </row>
    <row r="463" spans="1:28" ht="35.25" customHeight="1">
      <c r="A463" s="11">
        <v>1</v>
      </c>
      <c r="B463" s="2">
        <f>SUBTOTAL(103,$A$9:A463)</f>
        <v>451</v>
      </c>
      <c r="C463" s="8" t="s">
        <v>531</v>
      </c>
      <c r="D463" s="36">
        <f t="shared" si="16"/>
        <v>379775.77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3">
        <v>0</v>
      </c>
      <c r="L463" s="42">
        <v>0</v>
      </c>
      <c r="M463" s="42">
        <v>379775.77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1">
        <v>2020</v>
      </c>
    </row>
    <row r="464" spans="1:28" ht="35.25" customHeight="1">
      <c r="A464" s="11">
        <v>1</v>
      </c>
      <c r="B464" s="2">
        <f>SUBTOTAL(103,$A$9:A464)</f>
        <v>452</v>
      </c>
      <c r="C464" s="8" t="s">
        <v>412</v>
      </c>
      <c r="D464" s="36">
        <f t="shared" si="16"/>
        <v>220000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3">
        <v>0</v>
      </c>
      <c r="L464" s="42">
        <v>0</v>
      </c>
      <c r="M464" s="42">
        <v>0</v>
      </c>
      <c r="N464" s="42">
        <v>0</v>
      </c>
      <c r="O464" s="42">
        <v>220000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1">
        <v>2020</v>
      </c>
    </row>
    <row r="465" spans="1:28" ht="35.25" customHeight="1">
      <c r="A465" s="11">
        <v>1</v>
      </c>
      <c r="B465" s="2">
        <f>SUBTOTAL(103,$A$9:A465)</f>
        <v>453</v>
      </c>
      <c r="C465" s="8" t="s">
        <v>570</v>
      </c>
      <c r="D465" s="36">
        <f t="shared" si="16"/>
        <v>964015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3">
        <v>0</v>
      </c>
      <c r="L465" s="42">
        <v>0</v>
      </c>
      <c r="M465" s="42">
        <v>0</v>
      </c>
      <c r="N465" s="42">
        <v>0</v>
      </c>
      <c r="O465" s="42">
        <v>964015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1">
        <v>2020</v>
      </c>
    </row>
    <row r="466" spans="1:28" ht="35.25" customHeight="1">
      <c r="A466" s="11">
        <v>1</v>
      </c>
      <c r="B466" s="2">
        <f>SUBTOTAL(103,$A$9:A466)</f>
        <v>454</v>
      </c>
      <c r="C466" s="8" t="s">
        <v>604</v>
      </c>
      <c r="D466" s="36">
        <f t="shared" si="16"/>
        <v>290444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3">
        <v>0</v>
      </c>
      <c r="L466" s="42">
        <v>0</v>
      </c>
      <c r="M466" s="42">
        <v>290444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1">
        <v>2020</v>
      </c>
    </row>
    <row r="467" spans="1:28" ht="35.25" customHeight="1">
      <c r="A467" s="11">
        <v>1</v>
      </c>
      <c r="B467" s="2">
        <f>SUBTOTAL(103,$A$9:A467)</f>
        <v>455</v>
      </c>
      <c r="C467" s="8" t="s">
        <v>631</v>
      </c>
      <c r="D467" s="36">
        <f t="shared" si="16"/>
        <v>897533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3">
        <v>0</v>
      </c>
      <c r="L467" s="42">
        <v>0</v>
      </c>
      <c r="M467" s="42">
        <v>0</v>
      </c>
      <c r="N467" s="42">
        <v>0</v>
      </c>
      <c r="O467" s="42">
        <v>897533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1">
        <v>2020</v>
      </c>
    </row>
    <row r="468" spans="1:28" ht="35.25" customHeight="1">
      <c r="A468" s="11">
        <v>1</v>
      </c>
      <c r="B468" s="2">
        <f>SUBTOTAL(103,$A$9:A468)</f>
        <v>456</v>
      </c>
      <c r="C468" s="8" t="s">
        <v>151</v>
      </c>
      <c r="D468" s="36">
        <f t="shared" si="16"/>
        <v>1077326.62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3">
        <v>0</v>
      </c>
      <c r="L468" s="42">
        <v>0</v>
      </c>
      <c r="M468" s="42">
        <v>498818.62</v>
      </c>
      <c r="N468" s="42">
        <v>0</v>
      </c>
      <c r="O468" s="42">
        <v>578508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0</v>
      </c>
      <c r="X468" s="42">
        <v>0</v>
      </c>
      <c r="Y468" s="42">
        <v>0</v>
      </c>
      <c r="Z468" s="42">
        <v>0</v>
      </c>
      <c r="AA468" s="42">
        <v>0</v>
      </c>
      <c r="AB468" s="41">
        <v>2020</v>
      </c>
    </row>
    <row r="469" spans="1:28" ht="35.25" customHeight="1">
      <c r="A469" s="11">
        <v>1</v>
      </c>
      <c r="B469" s="2">
        <f>SUBTOTAL(103,$A$9:A469)</f>
        <v>457</v>
      </c>
      <c r="C469" s="8" t="s">
        <v>413</v>
      </c>
      <c r="D469" s="36">
        <f t="shared" si="16"/>
        <v>520000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3">
        <v>0</v>
      </c>
      <c r="L469" s="42">
        <v>0</v>
      </c>
      <c r="M469" s="42">
        <v>0</v>
      </c>
      <c r="N469" s="42">
        <v>0</v>
      </c>
      <c r="O469" s="42">
        <v>520000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42">
        <v>0</v>
      </c>
      <c r="V469" s="42">
        <v>0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1">
        <v>2020</v>
      </c>
    </row>
    <row r="470" spans="1:28" ht="35.25" customHeight="1">
      <c r="A470" s="11">
        <v>1</v>
      </c>
      <c r="B470" s="2">
        <f>SUBTOTAL(103,$A$9:A470)</f>
        <v>458</v>
      </c>
      <c r="C470" s="8" t="s">
        <v>875</v>
      </c>
      <c r="D470" s="36">
        <f t="shared" si="16"/>
        <v>444403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3">
        <v>0</v>
      </c>
      <c r="L470" s="42">
        <v>0</v>
      </c>
      <c r="M470" s="42">
        <v>444403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1">
        <v>2020</v>
      </c>
    </row>
    <row r="471" spans="1:28" ht="35.25" customHeight="1">
      <c r="A471" s="11">
        <v>1</v>
      </c>
      <c r="B471" s="2">
        <f>SUBTOTAL(103,$A$9:A471)</f>
        <v>459</v>
      </c>
      <c r="C471" s="8" t="s">
        <v>446</v>
      </c>
      <c r="D471" s="36">
        <f t="shared" si="16"/>
        <v>379619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3">
        <v>0</v>
      </c>
      <c r="L471" s="42">
        <v>0</v>
      </c>
      <c r="M471" s="42">
        <v>0</v>
      </c>
      <c r="N471" s="42">
        <v>0</v>
      </c>
      <c r="O471" s="42">
        <v>0</v>
      </c>
      <c r="P471" s="42">
        <v>379619</v>
      </c>
      <c r="Q471" s="42">
        <v>0</v>
      </c>
      <c r="R471" s="42">
        <v>0</v>
      </c>
      <c r="S471" s="42">
        <v>0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2">
        <v>0</v>
      </c>
      <c r="AA471" s="42">
        <v>0</v>
      </c>
      <c r="AB471" s="41">
        <v>2020</v>
      </c>
    </row>
    <row r="472" spans="1:28" ht="35.25" customHeight="1">
      <c r="A472" s="11">
        <v>1</v>
      </c>
      <c r="B472" s="2">
        <f>SUBTOTAL(103,$A$9:A472)</f>
        <v>460</v>
      </c>
      <c r="C472" s="8" t="s">
        <v>621</v>
      </c>
      <c r="D472" s="36">
        <f t="shared" si="16"/>
        <v>796865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3">
        <v>0</v>
      </c>
      <c r="L472" s="42">
        <v>0</v>
      </c>
      <c r="M472" s="42">
        <v>796865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42">
        <v>0</v>
      </c>
      <c r="T472" s="42">
        <v>0</v>
      </c>
      <c r="U472" s="42">
        <v>0</v>
      </c>
      <c r="V472" s="42">
        <v>0</v>
      </c>
      <c r="W472" s="42">
        <v>0</v>
      </c>
      <c r="X472" s="42">
        <v>0</v>
      </c>
      <c r="Y472" s="42">
        <v>0</v>
      </c>
      <c r="Z472" s="42">
        <v>0</v>
      </c>
      <c r="AA472" s="42">
        <v>0</v>
      </c>
      <c r="AB472" s="41">
        <v>2020</v>
      </c>
    </row>
    <row r="473" spans="1:28" ht="35.25" customHeight="1">
      <c r="A473" s="11">
        <v>1</v>
      </c>
      <c r="B473" s="2">
        <f>SUBTOTAL(103,$A$9:A473)</f>
        <v>461</v>
      </c>
      <c r="C473" s="8" t="s">
        <v>801</v>
      </c>
      <c r="D473" s="36">
        <f t="shared" si="16"/>
        <v>363729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  <c r="K473" s="43">
        <v>0</v>
      </c>
      <c r="L473" s="42">
        <v>0</v>
      </c>
      <c r="M473" s="42">
        <v>363729</v>
      </c>
      <c r="N473" s="42">
        <v>0</v>
      </c>
      <c r="O473" s="42">
        <v>0</v>
      </c>
      <c r="P473" s="42">
        <v>0</v>
      </c>
      <c r="Q473" s="42">
        <v>0</v>
      </c>
      <c r="R473" s="42">
        <v>0</v>
      </c>
      <c r="S473" s="42">
        <v>0</v>
      </c>
      <c r="T473" s="42">
        <v>0</v>
      </c>
      <c r="U473" s="42">
        <v>0</v>
      </c>
      <c r="V473" s="42">
        <v>0</v>
      </c>
      <c r="W473" s="42">
        <v>0</v>
      </c>
      <c r="X473" s="42">
        <v>0</v>
      </c>
      <c r="Y473" s="42">
        <v>0</v>
      </c>
      <c r="Z473" s="42">
        <v>0</v>
      </c>
      <c r="AA473" s="42">
        <v>0</v>
      </c>
      <c r="AB473" s="41">
        <v>2020</v>
      </c>
    </row>
    <row r="474" spans="1:28" ht="35.25" customHeight="1">
      <c r="A474" s="11">
        <v>1</v>
      </c>
      <c r="B474" s="2">
        <f>SUBTOTAL(103,$A$9:A474)</f>
        <v>462</v>
      </c>
      <c r="C474" s="8" t="s">
        <v>1002</v>
      </c>
      <c r="D474" s="36">
        <f t="shared" si="16"/>
        <v>294325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3">
        <v>0</v>
      </c>
      <c r="L474" s="42">
        <v>0</v>
      </c>
      <c r="M474" s="42">
        <v>0</v>
      </c>
      <c r="N474" s="42">
        <v>0</v>
      </c>
      <c r="O474" s="42">
        <v>294325</v>
      </c>
      <c r="P474" s="42">
        <v>0</v>
      </c>
      <c r="Q474" s="42">
        <v>0</v>
      </c>
      <c r="R474" s="42">
        <v>0</v>
      </c>
      <c r="S474" s="42">
        <v>0</v>
      </c>
      <c r="T474" s="42">
        <v>0</v>
      </c>
      <c r="U474" s="42">
        <v>0</v>
      </c>
      <c r="V474" s="42">
        <v>0</v>
      </c>
      <c r="W474" s="42">
        <v>0</v>
      </c>
      <c r="X474" s="42">
        <v>0</v>
      </c>
      <c r="Y474" s="42">
        <v>0</v>
      </c>
      <c r="Z474" s="42">
        <v>0</v>
      </c>
      <c r="AA474" s="42">
        <v>0</v>
      </c>
      <c r="AB474" s="41">
        <v>2020</v>
      </c>
    </row>
    <row r="475" spans="1:28" ht="35.25" customHeight="1">
      <c r="A475" s="11">
        <v>1</v>
      </c>
      <c r="B475" s="2">
        <f>SUBTOTAL(103,$A$9:A475)</f>
        <v>463</v>
      </c>
      <c r="C475" s="8" t="s">
        <v>803</v>
      </c>
      <c r="D475" s="36">
        <f t="shared" si="16"/>
        <v>1350806.19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3">
        <v>0</v>
      </c>
      <c r="L475" s="42">
        <v>0</v>
      </c>
      <c r="M475" s="42">
        <v>1350806.19</v>
      </c>
      <c r="N475" s="42">
        <v>0</v>
      </c>
      <c r="O475" s="42">
        <v>0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42">
        <v>0</v>
      </c>
      <c r="V475" s="42">
        <v>0</v>
      </c>
      <c r="W475" s="42">
        <v>0</v>
      </c>
      <c r="X475" s="42">
        <v>0</v>
      </c>
      <c r="Y475" s="42">
        <v>0</v>
      </c>
      <c r="Z475" s="42">
        <v>0</v>
      </c>
      <c r="AA475" s="42">
        <v>0</v>
      </c>
      <c r="AB475" s="41">
        <v>2020</v>
      </c>
    </row>
    <row r="476" spans="1:28" ht="35.25" customHeight="1">
      <c r="A476" s="11">
        <v>1</v>
      </c>
      <c r="B476" s="2">
        <f>SUBTOTAL(103,$A$9:A476)</f>
        <v>464</v>
      </c>
      <c r="C476" s="8" t="s">
        <v>1106</v>
      </c>
      <c r="D476" s="36">
        <f t="shared" si="16"/>
        <v>1687575.33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3">
        <v>0</v>
      </c>
      <c r="L476" s="42">
        <v>0</v>
      </c>
      <c r="M476" s="42">
        <v>1390355.33</v>
      </c>
      <c r="N476" s="42">
        <v>0</v>
      </c>
      <c r="O476" s="42">
        <v>297220</v>
      </c>
      <c r="P476" s="42">
        <v>0</v>
      </c>
      <c r="Q476" s="42">
        <v>0</v>
      </c>
      <c r="R476" s="42">
        <v>0</v>
      </c>
      <c r="S476" s="42">
        <v>0</v>
      </c>
      <c r="T476" s="42">
        <v>0</v>
      </c>
      <c r="U476" s="42">
        <v>0</v>
      </c>
      <c r="V476" s="42">
        <v>0</v>
      </c>
      <c r="W476" s="42">
        <v>0</v>
      </c>
      <c r="X476" s="42">
        <v>0</v>
      </c>
      <c r="Y476" s="42">
        <v>0</v>
      </c>
      <c r="Z476" s="42">
        <v>0</v>
      </c>
      <c r="AA476" s="42">
        <v>0</v>
      </c>
      <c r="AB476" s="41">
        <v>2020</v>
      </c>
    </row>
    <row r="477" spans="1:28" ht="35.25" customHeight="1">
      <c r="A477" s="11">
        <v>1</v>
      </c>
      <c r="B477" s="2">
        <f>SUBTOTAL(103,$A$9:A477)</f>
        <v>465</v>
      </c>
      <c r="C477" s="8" t="s">
        <v>804</v>
      </c>
      <c r="D477" s="36">
        <f t="shared" si="16"/>
        <v>189919</v>
      </c>
      <c r="E477" s="42">
        <v>0</v>
      </c>
      <c r="F477" s="42">
        <v>0</v>
      </c>
      <c r="G477" s="42">
        <v>0</v>
      </c>
      <c r="H477" s="42">
        <v>0</v>
      </c>
      <c r="I477" s="42">
        <v>189919</v>
      </c>
      <c r="J477" s="42">
        <v>0</v>
      </c>
      <c r="K477" s="43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42">
        <v>0</v>
      </c>
      <c r="T477" s="42">
        <v>0</v>
      </c>
      <c r="U477" s="42">
        <v>0</v>
      </c>
      <c r="V477" s="42">
        <v>0</v>
      </c>
      <c r="W477" s="42">
        <v>0</v>
      </c>
      <c r="X477" s="42">
        <v>0</v>
      </c>
      <c r="Y477" s="42">
        <v>0</v>
      </c>
      <c r="Z477" s="42">
        <v>0</v>
      </c>
      <c r="AA477" s="42">
        <v>0</v>
      </c>
      <c r="AB477" s="41">
        <v>2020</v>
      </c>
    </row>
    <row r="478" spans="1:28" ht="35.25" customHeight="1">
      <c r="A478" s="11">
        <v>1</v>
      </c>
      <c r="B478" s="2">
        <f>SUBTOTAL(103,$A$9:A478)</f>
        <v>466</v>
      </c>
      <c r="C478" s="8" t="s">
        <v>763</v>
      </c>
      <c r="D478" s="36">
        <f t="shared" si="16"/>
        <v>412286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3">
        <v>0</v>
      </c>
      <c r="L478" s="42">
        <v>0</v>
      </c>
      <c r="M478" s="42">
        <v>0</v>
      </c>
      <c r="N478" s="42">
        <v>0</v>
      </c>
      <c r="O478" s="42">
        <v>412286</v>
      </c>
      <c r="P478" s="42">
        <v>0</v>
      </c>
      <c r="Q478" s="42">
        <v>0</v>
      </c>
      <c r="R478" s="42">
        <v>0</v>
      </c>
      <c r="S478" s="42">
        <v>0</v>
      </c>
      <c r="T478" s="42">
        <v>0</v>
      </c>
      <c r="U478" s="42">
        <v>0</v>
      </c>
      <c r="V478" s="42">
        <v>0</v>
      </c>
      <c r="W478" s="42">
        <v>0</v>
      </c>
      <c r="X478" s="42">
        <v>0</v>
      </c>
      <c r="Y478" s="42">
        <v>0</v>
      </c>
      <c r="Z478" s="42">
        <v>0</v>
      </c>
      <c r="AA478" s="42">
        <v>0</v>
      </c>
      <c r="AB478" s="41">
        <v>2020</v>
      </c>
    </row>
    <row r="479" spans="1:28" ht="35.25" customHeight="1">
      <c r="A479" s="11">
        <v>1</v>
      </c>
      <c r="B479" s="2">
        <f>SUBTOTAL(103,$A$9:A479)</f>
        <v>467</v>
      </c>
      <c r="C479" s="8" t="s">
        <v>533</v>
      </c>
      <c r="D479" s="36">
        <f t="shared" si="16"/>
        <v>544685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3">
        <v>0</v>
      </c>
      <c r="L479" s="42">
        <v>0</v>
      </c>
      <c r="M479" s="42">
        <v>0</v>
      </c>
      <c r="N479" s="42">
        <v>0</v>
      </c>
      <c r="O479" s="42">
        <v>544685</v>
      </c>
      <c r="P479" s="42">
        <v>0</v>
      </c>
      <c r="Q479" s="42">
        <v>0</v>
      </c>
      <c r="R479" s="42">
        <v>0</v>
      </c>
      <c r="S479" s="42">
        <v>0</v>
      </c>
      <c r="T479" s="42">
        <v>0</v>
      </c>
      <c r="U479" s="42">
        <v>0</v>
      </c>
      <c r="V479" s="42">
        <v>0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1">
        <v>2020</v>
      </c>
    </row>
    <row r="480" spans="1:28" ht="35.25" customHeight="1">
      <c r="A480" s="11">
        <v>1</v>
      </c>
      <c r="B480" s="2">
        <f>SUBTOTAL(103,$A$9:A480)</f>
        <v>468</v>
      </c>
      <c r="C480" s="8" t="s">
        <v>447</v>
      </c>
      <c r="D480" s="36">
        <f t="shared" si="16"/>
        <v>48000</v>
      </c>
      <c r="E480" s="42">
        <v>0</v>
      </c>
      <c r="F480" s="42">
        <v>0</v>
      </c>
      <c r="G480" s="42">
        <v>48000</v>
      </c>
      <c r="H480" s="42">
        <v>0</v>
      </c>
      <c r="I480" s="42">
        <v>0</v>
      </c>
      <c r="J480" s="42">
        <v>0</v>
      </c>
      <c r="K480" s="43">
        <v>0</v>
      </c>
      <c r="L480" s="42">
        <v>0</v>
      </c>
      <c r="M480" s="42">
        <v>0</v>
      </c>
      <c r="N480" s="42">
        <v>0</v>
      </c>
      <c r="O480" s="42">
        <v>0</v>
      </c>
      <c r="P480" s="42">
        <v>0</v>
      </c>
      <c r="Q480" s="42">
        <v>0</v>
      </c>
      <c r="R480" s="42">
        <v>0</v>
      </c>
      <c r="S480" s="42">
        <v>0</v>
      </c>
      <c r="T480" s="42">
        <v>0</v>
      </c>
      <c r="U480" s="42">
        <v>0</v>
      </c>
      <c r="V480" s="42">
        <v>0</v>
      </c>
      <c r="W480" s="42">
        <v>0</v>
      </c>
      <c r="X480" s="42">
        <v>0</v>
      </c>
      <c r="Y480" s="42">
        <v>0</v>
      </c>
      <c r="Z480" s="42">
        <v>0</v>
      </c>
      <c r="AA480" s="42">
        <v>0</v>
      </c>
      <c r="AB480" s="41">
        <v>2020</v>
      </c>
    </row>
    <row r="481" spans="1:28" ht="35.25" customHeight="1">
      <c r="A481" s="11">
        <v>1</v>
      </c>
      <c r="B481" s="2">
        <f>SUBTOTAL(103,$A$9:A481)</f>
        <v>469</v>
      </c>
      <c r="C481" s="8" t="s">
        <v>428</v>
      </c>
      <c r="D481" s="36">
        <f t="shared" si="16"/>
        <v>375000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3">
        <v>0</v>
      </c>
      <c r="L481" s="42">
        <v>0</v>
      </c>
      <c r="M481" s="42">
        <v>0</v>
      </c>
      <c r="N481" s="42">
        <v>0</v>
      </c>
      <c r="O481" s="42">
        <v>375000</v>
      </c>
      <c r="P481" s="42">
        <v>0</v>
      </c>
      <c r="Q481" s="42">
        <v>0</v>
      </c>
      <c r="R481" s="42">
        <v>0</v>
      </c>
      <c r="S481" s="42">
        <v>0</v>
      </c>
      <c r="T481" s="42">
        <v>0</v>
      </c>
      <c r="U481" s="42">
        <v>0</v>
      </c>
      <c r="V481" s="42">
        <v>0</v>
      </c>
      <c r="W481" s="42">
        <v>0</v>
      </c>
      <c r="X481" s="42">
        <v>0</v>
      </c>
      <c r="Y481" s="42">
        <v>0</v>
      </c>
      <c r="Z481" s="42">
        <v>0</v>
      </c>
      <c r="AA481" s="42">
        <v>0</v>
      </c>
      <c r="AB481" s="41">
        <v>2020</v>
      </c>
    </row>
    <row r="482" spans="1:28" ht="35.25" customHeight="1">
      <c r="A482" s="11">
        <v>1</v>
      </c>
      <c r="B482" s="2">
        <f>SUBTOTAL(103,$A$9:A482)</f>
        <v>470</v>
      </c>
      <c r="C482" s="8" t="s">
        <v>760</v>
      </c>
      <c r="D482" s="36">
        <f t="shared" si="16"/>
        <v>46128</v>
      </c>
      <c r="E482" s="42">
        <v>0</v>
      </c>
      <c r="F482" s="42">
        <v>0</v>
      </c>
      <c r="G482" s="42">
        <v>46128</v>
      </c>
      <c r="H482" s="42">
        <v>0</v>
      </c>
      <c r="I482" s="42">
        <v>0</v>
      </c>
      <c r="J482" s="42">
        <v>0</v>
      </c>
      <c r="K482" s="43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1">
        <v>2020</v>
      </c>
    </row>
    <row r="483" spans="1:28" ht="35.25" customHeight="1">
      <c r="A483" s="11">
        <v>1</v>
      </c>
      <c r="B483" s="2">
        <f>SUBTOTAL(103,$A$9:A483)</f>
        <v>471</v>
      </c>
      <c r="C483" s="8" t="s">
        <v>153</v>
      </c>
      <c r="D483" s="36">
        <f t="shared" si="16"/>
        <v>153761</v>
      </c>
      <c r="E483" s="42">
        <v>0</v>
      </c>
      <c r="F483" s="42">
        <v>0</v>
      </c>
      <c r="G483" s="42">
        <f>46128+107633</f>
        <v>153761</v>
      </c>
      <c r="H483" s="42">
        <v>0</v>
      </c>
      <c r="I483" s="42">
        <v>0</v>
      </c>
      <c r="J483" s="42">
        <v>0</v>
      </c>
      <c r="K483" s="43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42">
        <v>0</v>
      </c>
      <c r="T483" s="42">
        <v>0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2">
        <v>0</v>
      </c>
      <c r="AA483" s="42">
        <v>0</v>
      </c>
      <c r="AB483" s="41">
        <v>2020</v>
      </c>
    </row>
    <row r="484" spans="1:28" ht="35.25" customHeight="1">
      <c r="A484" s="11">
        <v>1</v>
      </c>
      <c r="B484" s="2">
        <f>SUBTOTAL(103,$A$9:A484)</f>
        <v>472</v>
      </c>
      <c r="C484" s="8" t="s">
        <v>1035</v>
      </c>
      <c r="D484" s="36">
        <f t="shared" si="16"/>
        <v>1146813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3">
        <v>0</v>
      </c>
      <c r="L484" s="42">
        <v>0</v>
      </c>
      <c r="M484" s="42">
        <v>1146813</v>
      </c>
      <c r="N484" s="42">
        <v>0</v>
      </c>
      <c r="O484" s="42">
        <v>0</v>
      </c>
      <c r="P484" s="42">
        <v>0</v>
      </c>
      <c r="Q484" s="42">
        <v>0</v>
      </c>
      <c r="R484" s="42">
        <v>0</v>
      </c>
      <c r="S484" s="42">
        <v>0</v>
      </c>
      <c r="T484" s="42">
        <v>0</v>
      </c>
      <c r="U484" s="42">
        <v>0</v>
      </c>
      <c r="V484" s="42">
        <v>0</v>
      </c>
      <c r="W484" s="42">
        <v>0</v>
      </c>
      <c r="X484" s="42">
        <v>0</v>
      </c>
      <c r="Y484" s="42">
        <v>0</v>
      </c>
      <c r="Z484" s="42">
        <v>0</v>
      </c>
      <c r="AA484" s="42">
        <v>0</v>
      </c>
      <c r="AB484" s="41">
        <v>2020</v>
      </c>
    </row>
    <row r="485" spans="1:28" ht="35.25" customHeight="1">
      <c r="A485" s="11">
        <v>1</v>
      </c>
      <c r="B485" s="2">
        <f>SUBTOTAL(103,$A$9:A485)</f>
        <v>473</v>
      </c>
      <c r="C485" s="8" t="s">
        <v>242</v>
      </c>
      <c r="D485" s="36">
        <f t="shared" si="16"/>
        <v>1337521.66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3">
        <v>0</v>
      </c>
      <c r="L485" s="42">
        <v>0</v>
      </c>
      <c r="M485" s="42">
        <v>0</v>
      </c>
      <c r="N485" s="42">
        <v>0</v>
      </c>
      <c r="O485" s="42">
        <v>1337521.66</v>
      </c>
      <c r="P485" s="42">
        <v>0</v>
      </c>
      <c r="Q485" s="42">
        <v>0</v>
      </c>
      <c r="R485" s="42">
        <v>0</v>
      </c>
      <c r="S485" s="42">
        <v>0</v>
      </c>
      <c r="T485" s="42">
        <v>0</v>
      </c>
      <c r="U485" s="42">
        <v>0</v>
      </c>
      <c r="V485" s="42">
        <v>0</v>
      </c>
      <c r="W485" s="42">
        <v>0</v>
      </c>
      <c r="X485" s="42">
        <v>0</v>
      </c>
      <c r="Y485" s="42">
        <v>0</v>
      </c>
      <c r="Z485" s="42">
        <v>0</v>
      </c>
      <c r="AA485" s="42">
        <v>0</v>
      </c>
      <c r="AB485" s="41">
        <v>2020</v>
      </c>
    </row>
    <row r="486" spans="1:28" ht="35.25" customHeight="1">
      <c r="A486" s="11">
        <v>1</v>
      </c>
      <c r="B486" s="2">
        <f>SUBTOTAL(103,$A$9:A486)</f>
        <v>474</v>
      </c>
      <c r="C486" s="8" t="s">
        <v>1043</v>
      </c>
      <c r="D486" s="36">
        <f t="shared" si="16"/>
        <v>1269369.85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3">
        <v>0</v>
      </c>
      <c r="L486" s="42">
        <v>0</v>
      </c>
      <c r="M486" s="42">
        <v>1269369.85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42">
        <v>0</v>
      </c>
      <c r="V486" s="42">
        <v>0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1">
        <v>2020</v>
      </c>
    </row>
    <row r="487" spans="1:28" ht="35.25" customHeight="1">
      <c r="A487" s="11">
        <v>1</v>
      </c>
      <c r="B487" s="2">
        <f>SUBTOTAL(103,$A$9:A487)</f>
        <v>475</v>
      </c>
      <c r="C487" s="8" t="s">
        <v>1045</v>
      </c>
      <c r="D487" s="36">
        <f t="shared" si="16"/>
        <v>1780000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3">
        <v>1</v>
      </c>
      <c r="L487" s="42">
        <v>1780000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0</v>
      </c>
      <c r="X487" s="42">
        <v>0</v>
      </c>
      <c r="Y487" s="42">
        <v>0</v>
      </c>
      <c r="Z487" s="42">
        <v>0</v>
      </c>
      <c r="AA487" s="42">
        <v>0</v>
      </c>
      <c r="AB487" s="41">
        <v>2020</v>
      </c>
    </row>
    <row r="488" spans="1:28" ht="35.25" customHeight="1">
      <c r="A488" s="11">
        <v>1</v>
      </c>
      <c r="B488" s="2">
        <f>SUBTOTAL(103,$A$9:A488)</f>
        <v>476</v>
      </c>
      <c r="C488" s="8" t="s">
        <v>308</v>
      </c>
      <c r="D488" s="36">
        <f t="shared" si="16"/>
        <v>320000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3">
        <v>0</v>
      </c>
      <c r="L488" s="42">
        <v>0</v>
      </c>
      <c r="M488" s="42">
        <v>0</v>
      </c>
      <c r="N488" s="42">
        <v>0</v>
      </c>
      <c r="O488" s="42">
        <v>320000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2">
        <v>0</v>
      </c>
      <c r="AA488" s="42">
        <v>0</v>
      </c>
      <c r="AB488" s="41">
        <v>2020</v>
      </c>
    </row>
    <row r="489" spans="1:28" ht="35.25" customHeight="1">
      <c r="A489" s="11">
        <v>1</v>
      </c>
      <c r="B489" s="2">
        <f>SUBTOTAL(103,$A$9:A489)</f>
        <v>477</v>
      </c>
      <c r="C489" s="8" t="s">
        <v>154</v>
      </c>
      <c r="D489" s="36">
        <f t="shared" si="16"/>
        <v>616295.83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3">
        <v>0</v>
      </c>
      <c r="L489" s="42">
        <v>0</v>
      </c>
      <c r="M489" s="42">
        <v>0</v>
      </c>
      <c r="N489" s="42">
        <v>0</v>
      </c>
      <c r="O489" s="42">
        <v>616295.83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42">
        <v>0</v>
      </c>
      <c r="X489" s="42">
        <v>0</v>
      </c>
      <c r="Y489" s="42">
        <v>0</v>
      </c>
      <c r="Z489" s="42">
        <v>0</v>
      </c>
      <c r="AA489" s="42">
        <v>0</v>
      </c>
      <c r="AB489" s="41">
        <v>2020</v>
      </c>
    </row>
    <row r="490" spans="1:28" ht="35.25" customHeight="1">
      <c r="A490" s="11">
        <v>1</v>
      </c>
      <c r="B490" s="2">
        <f>SUBTOTAL(103,$A$9:A490)</f>
        <v>478</v>
      </c>
      <c r="C490" s="8" t="s">
        <v>310</v>
      </c>
      <c r="D490" s="36">
        <f t="shared" si="16"/>
        <v>1850000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3">
        <v>1</v>
      </c>
      <c r="L490" s="42">
        <v>1850000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42">
        <v>0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1">
        <v>2020</v>
      </c>
    </row>
    <row r="491" spans="1:28" ht="35.25" customHeight="1">
      <c r="A491" s="11">
        <v>1</v>
      </c>
      <c r="B491" s="2">
        <f>SUBTOTAL(103,$A$9:A491)</f>
        <v>479</v>
      </c>
      <c r="C491" s="8" t="s">
        <v>1067</v>
      </c>
      <c r="D491" s="36">
        <f t="shared" si="16"/>
        <v>2371003.3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3">
        <v>0</v>
      </c>
      <c r="L491" s="42">
        <v>0</v>
      </c>
      <c r="M491" s="42">
        <v>2371003.3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1">
        <v>2020</v>
      </c>
    </row>
    <row r="492" spans="1:28" ht="35.25" customHeight="1">
      <c r="A492" s="11">
        <v>1</v>
      </c>
      <c r="B492" s="2">
        <f>SUBTOTAL(103,$A$9:A492)</f>
        <v>480</v>
      </c>
      <c r="C492" s="8" t="s">
        <v>1059</v>
      </c>
      <c r="D492" s="36">
        <f t="shared" si="16"/>
        <v>928991.4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3">
        <v>0</v>
      </c>
      <c r="L492" s="42">
        <v>0</v>
      </c>
      <c r="M492" s="42">
        <v>928991.4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42">
        <v>0</v>
      </c>
      <c r="U492" s="42">
        <v>0</v>
      </c>
      <c r="V492" s="42">
        <v>0</v>
      </c>
      <c r="W492" s="42">
        <v>0</v>
      </c>
      <c r="X492" s="42">
        <v>0</v>
      </c>
      <c r="Y492" s="42">
        <v>0</v>
      </c>
      <c r="Z492" s="42">
        <v>0</v>
      </c>
      <c r="AA492" s="42">
        <v>0</v>
      </c>
      <c r="AB492" s="41">
        <v>2020</v>
      </c>
    </row>
    <row r="493" spans="1:28" ht="35.25" customHeight="1">
      <c r="A493" s="11">
        <v>1</v>
      </c>
      <c r="B493" s="2">
        <f>SUBTOTAL(103,$A$9:A493)</f>
        <v>481</v>
      </c>
      <c r="C493" s="8" t="s">
        <v>1056</v>
      </c>
      <c r="D493" s="36">
        <f t="shared" si="16"/>
        <v>244714.38</v>
      </c>
      <c r="E493" s="42">
        <v>0</v>
      </c>
      <c r="F493" s="42">
        <v>0</v>
      </c>
      <c r="G493" s="42">
        <v>0</v>
      </c>
      <c r="H493" s="42">
        <v>0</v>
      </c>
      <c r="I493" s="42">
        <v>244714.38</v>
      </c>
      <c r="J493" s="42">
        <v>0</v>
      </c>
      <c r="K493" s="43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1">
        <v>2020</v>
      </c>
    </row>
    <row r="494" spans="1:28" ht="35.25" customHeight="1">
      <c r="A494" s="11">
        <v>1</v>
      </c>
      <c r="B494" s="2">
        <f>SUBTOTAL(103,$A$9:A494)</f>
        <v>482</v>
      </c>
      <c r="C494" s="8" t="s">
        <v>822</v>
      </c>
      <c r="D494" s="36">
        <f t="shared" si="16"/>
        <v>173096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3">
        <v>0</v>
      </c>
      <c r="L494" s="42">
        <v>0</v>
      </c>
      <c r="M494" s="42">
        <v>0</v>
      </c>
      <c r="N494" s="42">
        <v>0</v>
      </c>
      <c r="O494" s="42">
        <v>173096</v>
      </c>
      <c r="P494" s="42">
        <v>0</v>
      </c>
      <c r="Q494" s="42">
        <v>0</v>
      </c>
      <c r="R494" s="42">
        <v>0</v>
      </c>
      <c r="S494" s="42">
        <v>0</v>
      </c>
      <c r="T494" s="42">
        <v>0</v>
      </c>
      <c r="U494" s="42">
        <v>0</v>
      </c>
      <c r="V494" s="42">
        <v>0</v>
      </c>
      <c r="W494" s="42">
        <v>0</v>
      </c>
      <c r="X494" s="42">
        <v>0</v>
      </c>
      <c r="Y494" s="42">
        <v>0</v>
      </c>
      <c r="Z494" s="42">
        <v>0</v>
      </c>
      <c r="AA494" s="42">
        <v>0</v>
      </c>
      <c r="AB494" s="41">
        <v>2020</v>
      </c>
    </row>
    <row r="495" spans="1:28" ht="35.25" customHeight="1">
      <c r="A495" s="11">
        <v>1</v>
      </c>
      <c r="B495" s="2">
        <f>SUBTOTAL(103,$A$9:A495)</f>
        <v>483</v>
      </c>
      <c r="C495" s="8" t="s">
        <v>1091</v>
      </c>
      <c r="D495" s="36">
        <f t="shared" si="16"/>
        <v>1395005.36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3">
        <v>0</v>
      </c>
      <c r="L495" s="42">
        <v>0</v>
      </c>
      <c r="M495" s="42">
        <v>1395005.36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0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1">
        <v>2020</v>
      </c>
    </row>
    <row r="496" spans="1:28" ht="35.25" customHeight="1">
      <c r="A496" s="11">
        <v>1</v>
      </c>
      <c r="B496" s="2">
        <f>SUBTOTAL(103,$A$9:A496)</f>
        <v>484</v>
      </c>
      <c r="C496" s="8" t="s">
        <v>85</v>
      </c>
      <c r="D496" s="36">
        <f t="shared" si="16"/>
        <v>1850000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40">
        <v>1</v>
      </c>
      <c r="L496" s="39">
        <v>1850000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41">
        <v>2020</v>
      </c>
    </row>
    <row r="497" spans="1:28" ht="35.25" customHeight="1">
      <c r="A497" s="11">
        <v>1</v>
      </c>
      <c r="B497" s="2">
        <f>SUBTOTAL(103,$A$9:A497)</f>
        <v>485</v>
      </c>
      <c r="C497" s="8" t="s">
        <v>1137</v>
      </c>
      <c r="D497" s="36">
        <f t="shared" si="16"/>
        <v>588722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40">
        <v>0</v>
      </c>
      <c r="L497" s="39">
        <v>0</v>
      </c>
      <c r="M497" s="39">
        <v>588722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0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39">
        <v>0</v>
      </c>
      <c r="Z497" s="39">
        <v>0</v>
      </c>
      <c r="AA497" s="39">
        <v>0</v>
      </c>
      <c r="AB497" s="41">
        <v>2020</v>
      </c>
    </row>
    <row r="498" spans="1:28" ht="35.25" customHeight="1">
      <c r="A498" s="11">
        <v>1</v>
      </c>
      <c r="B498" s="2">
        <f>SUBTOTAL(103,$A$9:A498)</f>
        <v>486</v>
      </c>
      <c r="C498" s="8" t="s">
        <v>855</v>
      </c>
      <c r="D498" s="36">
        <f t="shared" si="16"/>
        <v>1370115.5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40">
        <v>0</v>
      </c>
      <c r="L498" s="39">
        <v>0</v>
      </c>
      <c r="M498" s="39">
        <v>1370115.5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39">
        <v>0</v>
      </c>
      <c r="Z498" s="39">
        <v>0</v>
      </c>
      <c r="AA498" s="39">
        <v>0</v>
      </c>
      <c r="AB498" s="41">
        <v>2020</v>
      </c>
    </row>
    <row r="499" spans="1:28" ht="35.25" customHeight="1">
      <c r="A499" s="11">
        <v>1</v>
      </c>
      <c r="B499" s="2">
        <f>SUBTOTAL(103,$A$9:A499)</f>
        <v>487</v>
      </c>
      <c r="C499" s="8" t="s">
        <v>1138</v>
      </c>
      <c r="D499" s="36">
        <f t="shared" si="16"/>
        <v>1078498.99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40">
        <v>0</v>
      </c>
      <c r="L499" s="39">
        <v>0</v>
      </c>
      <c r="M499" s="39">
        <v>598047.86</v>
      </c>
      <c r="N499" s="39">
        <v>0</v>
      </c>
      <c r="O499" s="39">
        <v>480451.13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0</v>
      </c>
      <c r="Z499" s="39">
        <v>0</v>
      </c>
      <c r="AA499" s="39">
        <v>0</v>
      </c>
      <c r="AB499" s="41">
        <v>2020</v>
      </c>
    </row>
    <row r="500" spans="1:28" ht="35.25" customHeight="1">
      <c r="A500" s="11">
        <v>1</v>
      </c>
      <c r="B500" s="2">
        <f>SUBTOTAL(103,$A$9:A500)</f>
        <v>488</v>
      </c>
      <c r="C500" s="8" t="s">
        <v>862</v>
      </c>
      <c r="D500" s="36">
        <f t="shared" si="16"/>
        <v>101207</v>
      </c>
      <c r="E500" s="39">
        <v>101207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40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41">
        <v>2020</v>
      </c>
    </row>
    <row r="501" spans="1:28" ht="35.25" customHeight="1">
      <c r="A501" s="11">
        <v>1</v>
      </c>
      <c r="B501" s="2">
        <f>SUBTOTAL(103,$A$9:A501)</f>
        <v>489</v>
      </c>
      <c r="C501" s="8" t="s">
        <v>469</v>
      </c>
      <c r="D501" s="36">
        <f t="shared" si="16"/>
        <v>748477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40">
        <v>0</v>
      </c>
      <c r="L501" s="39">
        <v>0</v>
      </c>
      <c r="M501" s="39">
        <v>0</v>
      </c>
      <c r="N501" s="39">
        <v>0</v>
      </c>
      <c r="O501" s="39">
        <v>748477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39">
        <v>0</v>
      </c>
      <c r="Z501" s="39">
        <v>0</v>
      </c>
      <c r="AA501" s="39">
        <v>0</v>
      </c>
      <c r="AB501" s="41">
        <v>2020</v>
      </c>
    </row>
    <row r="502" spans="1:28" ht="35.25" customHeight="1">
      <c r="A502" s="11">
        <v>1</v>
      </c>
      <c r="B502" s="2">
        <f>SUBTOTAL(103,$A$9:A502)</f>
        <v>490</v>
      </c>
      <c r="C502" s="8" t="s">
        <v>963</v>
      </c>
      <c r="D502" s="36">
        <f t="shared" si="16"/>
        <v>1198042.85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3">
        <v>0</v>
      </c>
      <c r="L502" s="42">
        <v>0</v>
      </c>
      <c r="M502" s="42">
        <v>0</v>
      </c>
      <c r="N502" s="42">
        <v>0</v>
      </c>
      <c r="O502" s="42">
        <v>1198042.85</v>
      </c>
      <c r="P502" s="42">
        <v>0</v>
      </c>
      <c r="Q502" s="42">
        <v>0</v>
      </c>
      <c r="R502" s="42">
        <v>0</v>
      </c>
      <c r="S502" s="42">
        <v>0</v>
      </c>
      <c r="T502" s="42">
        <v>0</v>
      </c>
      <c r="U502" s="42">
        <v>0</v>
      </c>
      <c r="V502" s="42">
        <v>0</v>
      </c>
      <c r="W502" s="42">
        <v>0</v>
      </c>
      <c r="X502" s="42">
        <v>0</v>
      </c>
      <c r="Y502" s="42">
        <v>0</v>
      </c>
      <c r="Z502" s="42">
        <v>0</v>
      </c>
      <c r="AA502" s="42">
        <v>0</v>
      </c>
      <c r="AB502" s="41">
        <v>2020</v>
      </c>
    </row>
    <row r="503" spans="2:28" ht="35.25" customHeight="1">
      <c r="B503" s="8" t="s">
        <v>679</v>
      </c>
      <c r="C503" s="8"/>
      <c r="D503" s="36">
        <f aca="true" t="shared" si="17" ref="D503:D517">E503+F503+G503+H503+I503+J503+L503+M503+N503+O503+P503+Q503+R503+S503+T503+U503+V503+W503+X503+Y503+Z503+AA503</f>
        <v>1368433</v>
      </c>
      <c r="E503" s="36">
        <f aca="true" t="shared" si="18" ref="E503:AA503">SUM(E504:E507)</f>
        <v>0</v>
      </c>
      <c r="F503" s="36">
        <f t="shared" si="18"/>
        <v>0</v>
      </c>
      <c r="G503" s="36">
        <f t="shared" si="18"/>
        <v>0</v>
      </c>
      <c r="H503" s="36">
        <f t="shared" si="18"/>
        <v>0</v>
      </c>
      <c r="I503" s="36">
        <f t="shared" si="18"/>
        <v>914164</v>
      </c>
      <c r="J503" s="36">
        <f t="shared" si="18"/>
        <v>0</v>
      </c>
      <c r="K503" s="37">
        <f t="shared" si="18"/>
        <v>0</v>
      </c>
      <c r="L503" s="36">
        <f t="shared" si="18"/>
        <v>0</v>
      </c>
      <c r="M503" s="36">
        <f t="shared" si="18"/>
        <v>0</v>
      </c>
      <c r="N503" s="36">
        <f t="shared" si="18"/>
        <v>0</v>
      </c>
      <c r="O503" s="36">
        <f>SUM(O504:O507)</f>
        <v>454269</v>
      </c>
      <c r="P503" s="36">
        <f t="shared" si="18"/>
        <v>0</v>
      </c>
      <c r="Q503" s="36">
        <f t="shared" si="18"/>
        <v>0</v>
      </c>
      <c r="R503" s="36">
        <f t="shared" si="18"/>
        <v>0</v>
      </c>
      <c r="S503" s="36">
        <f t="shared" si="18"/>
        <v>0</v>
      </c>
      <c r="T503" s="36">
        <f t="shared" si="18"/>
        <v>0</v>
      </c>
      <c r="U503" s="36">
        <f t="shared" si="18"/>
        <v>0</v>
      </c>
      <c r="V503" s="36">
        <f t="shared" si="18"/>
        <v>0</v>
      </c>
      <c r="W503" s="36">
        <f t="shared" si="18"/>
        <v>0</v>
      </c>
      <c r="X503" s="36">
        <f t="shared" si="18"/>
        <v>0</v>
      </c>
      <c r="Y503" s="36">
        <f t="shared" si="18"/>
        <v>0</v>
      </c>
      <c r="Z503" s="36">
        <f t="shared" si="18"/>
        <v>0</v>
      </c>
      <c r="AA503" s="36">
        <f t="shared" si="18"/>
        <v>0</v>
      </c>
      <c r="AB503" s="38" t="s">
        <v>36</v>
      </c>
    </row>
    <row r="504" spans="1:28" ht="35.25" customHeight="1">
      <c r="A504" s="11">
        <v>1</v>
      </c>
      <c r="B504" s="2">
        <f>SUBTOTAL(103,$A$9:A504)</f>
        <v>491</v>
      </c>
      <c r="C504" s="8" t="s">
        <v>729</v>
      </c>
      <c r="D504" s="36">
        <f t="shared" si="17"/>
        <v>228541</v>
      </c>
      <c r="E504" s="39">
        <v>0</v>
      </c>
      <c r="F504" s="39">
        <v>0</v>
      </c>
      <c r="G504" s="39">
        <v>0</v>
      </c>
      <c r="H504" s="39">
        <v>0</v>
      </c>
      <c r="I504" s="39">
        <v>228541</v>
      </c>
      <c r="J504" s="39">
        <v>0</v>
      </c>
      <c r="K504" s="40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41">
        <v>2020</v>
      </c>
    </row>
    <row r="505" spans="1:28" ht="35.25" customHeight="1">
      <c r="A505" s="11">
        <v>1</v>
      </c>
      <c r="B505" s="2">
        <f>SUBTOTAL(103,$A$9:A505)</f>
        <v>492</v>
      </c>
      <c r="C505" s="8" t="s">
        <v>672</v>
      </c>
      <c r="D505" s="36">
        <f t="shared" si="17"/>
        <v>228541</v>
      </c>
      <c r="E505" s="39">
        <v>0</v>
      </c>
      <c r="F505" s="39">
        <v>0</v>
      </c>
      <c r="G505" s="39">
        <v>0</v>
      </c>
      <c r="H505" s="39">
        <v>0</v>
      </c>
      <c r="I505" s="39">
        <v>228541</v>
      </c>
      <c r="J505" s="39">
        <v>0</v>
      </c>
      <c r="K505" s="40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39">
        <v>0</v>
      </c>
      <c r="Z505" s="39">
        <v>0</v>
      </c>
      <c r="AA505" s="39">
        <v>0</v>
      </c>
      <c r="AB505" s="41">
        <v>2020</v>
      </c>
    </row>
    <row r="506" spans="1:28" ht="35.25" customHeight="1">
      <c r="A506" s="11">
        <v>1</v>
      </c>
      <c r="B506" s="2">
        <f>SUBTOTAL(103,$A$9:A506)</f>
        <v>493</v>
      </c>
      <c r="C506" s="8" t="s">
        <v>673</v>
      </c>
      <c r="D506" s="36">
        <f t="shared" si="17"/>
        <v>274766</v>
      </c>
      <c r="E506" s="39">
        <v>0</v>
      </c>
      <c r="F506" s="39">
        <v>0</v>
      </c>
      <c r="G506" s="39">
        <v>0</v>
      </c>
      <c r="H506" s="39">
        <v>0</v>
      </c>
      <c r="I506" s="39">
        <v>228541</v>
      </c>
      <c r="J506" s="39">
        <v>0</v>
      </c>
      <c r="K506" s="40">
        <v>0</v>
      </c>
      <c r="L506" s="39">
        <v>0</v>
      </c>
      <c r="M506" s="39">
        <v>0</v>
      </c>
      <c r="N506" s="39">
        <v>0</v>
      </c>
      <c r="O506" s="39">
        <v>46225</v>
      </c>
      <c r="P506" s="39">
        <v>0</v>
      </c>
      <c r="Q506" s="39">
        <v>0</v>
      </c>
      <c r="R506" s="39">
        <v>0</v>
      </c>
      <c r="S506" s="39">
        <v>0</v>
      </c>
      <c r="T506" s="39">
        <v>0</v>
      </c>
      <c r="U506" s="39">
        <v>0</v>
      </c>
      <c r="V506" s="39">
        <v>0</v>
      </c>
      <c r="W506" s="39">
        <v>0</v>
      </c>
      <c r="X506" s="39">
        <v>0</v>
      </c>
      <c r="Y506" s="39">
        <v>0</v>
      </c>
      <c r="Z506" s="39">
        <v>0</v>
      </c>
      <c r="AA506" s="39">
        <v>0</v>
      </c>
      <c r="AB506" s="41">
        <v>2020</v>
      </c>
    </row>
    <row r="507" spans="1:28" ht="35.25" customHeight="1">
      <c r="A507" s="11">
        <v>1</v>
      </c>
      <c r="B507" s="2">
        <f>SUBTOTAL(103,$A$9:A507)</f>
        <v>494</v>
      </c>
      <c r="C507" s="8" t="s">
        <v>730</v>
      </c>
      <c r="D507" s="36">
        <f t="shared" si="17"/>
        <v>636585</v>
      </c>
      <c r="E507" s="39">
        <v>0</v>
      </c>
      <c r="F507" s="39">
        <v>0</v>
      </c>
      <c r="G507" s="39">
        <v>0</v>
      </c>
      <c r="H507" s="39">
        <v>0</v>
      </c>
      <c r="I507" s="39">
        <v>228541</v>
      </c>
      <c r="J507" s="39">
        <v>0</v>
      </c>
      <c r="K507" s="40">
        <v>0</v>
      </c>
      <c r="L507" s="39">
        <v>0</v>
      </c>
      <c r="M507" s="39">
        <v>0</v>
      </c>
      <c r="N507" s="39">
        <v>0</v>
      </c>
      <c r="O507" s="39">
        <v>408044</v>
      </c>
      <c r="P507" s="39">
        <v>0</v>
      </c>
      <c r="Q507" s="39">
        <v>0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39">
        <v>0</v>
      </c>
      <c r="Z507" s="39">
        <v>0</v>
      </c>
      <c r="AA507" s="39">
        <v>0</v>
      </c>
      <c r="AB507" s="41">
        <v>2020</v>
      </c>
    </row>
    <row r="508" spans="2:28" ht="35.25" customHeight="1">
      <c r="B508" s="8" t="s">
        <v>1003</v>
      </c>
      <c r="C508" s="8"/>
      <c r="D508" s="36">
        <f t="shared" si="17"/>
        <v>797497</v>
      </c>
      <c r="E508" s="36">
        <f aca="true" t="shared" si="19" ref="E508:AA508">E509</f>
        <v>0</v>
      </c>
      <c r="F508" s="36">
        <f t="shared" si="19"/>
        <v>0</v>
      </c>
      <c r="G508" s="36">
        <f t="shared" si="19"/>
        <v>0</v>
      </c>
      <c r="H508" s="36">
        <f t="shared" si="19"/>
        <v>0</v>
      </c>
      <c r="I508" s="36">
        <f t="shared" si="19"/>
        <v>0</v>
      </c>
      <c r="J508" s="36">
        <f t="shared" si="19"/>
        <v>0</v>
      </c>
      <c r="K508" s="40">
        <f t="shared" si="19"/>
        <v>0</v>
      </c>
      <c r="L508" s="36">
        <f t="shared" si="19"/>
        <v>0</v>
      </c>
      <c r="M508" s="36">
        <f t="shared" si="19"/>
        <v>797497</v>
      </c>
      <c r="N508" s="36">
        <f t="shared" si="19"/>
        <v>0</v>
      </c>
      <c r="O508" s="36">
        <f>O509</f>
        <v>0</v>
      </c>
      <c r="P508" s="36">
        <f t="shared" si="19"/>
        <v>0</v>
      </c>
      <c r="Q508" s="36">
        <f t="shared" si="19"/>
        <v>0</v>
      </c>
      <c r="R508" s="36">
        <f t="shared" si="19"/>
        <v>0</v>
      </c>
      <c r="S508" s="36">
        <f t="shared" si="19"/>
        <v>0</v>
      </c>
      <c r="T508" s="36">
        <f t="shared" si="19"/>
        <v>0</v>
      </c>
      <c r="U508" s="36">
        <f t="shared" si="19"/>
        <v>0</v>
      </c>
      <c r="V508" s="36">
        <f t="shared" si="19"/>
        <v>0</v>
      </c>
      <c r="W508" s="36">
        <f t="shared" si="19"/>
        <v>0</v>
      </c>
      <c r="X508" s="36">
        <f t="shared" si="19"/>
        <v>0</v>
      </c>
      <c r="Y508" s="36">
        <f t="shared" si="19"/>
        <v>0</v>
      </c>
      <c r="Z508" s="36">
        <f t="shared" si="19"/>
        <v>0</v>
      </c>
      <c r="AA508" s="36">
        <f t="shared" si="19"/>
        <v>0</v>
      </c>
      <c r="AB508" s="38" t="s">
        <v>36</v>
      </c>
    </row>
    <row r="509" spans="1:28" ht="35.25" customHeight="1">
      <c r="A509" s="11">
        <v>1</v>
      </c>
      <c r="B509" s="2">
        <f>SUBTOTAL(103,$A$9:A509)</f>
        <v>495</v>
      </c>
      <c r="C509" s="8" t="s">
        <v>1004</v>
      </c>
      <c r="D509" s="36">
        <f t="shared" si="17"/>
        <v>797497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40">
        <v>0</v>
      </c>
      <c r="L509" s="36">
        <v>0</v>
      </c>
      <c r="M509" s="39">
        <v>797497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0</v>
      </c>
      <c r="U509" s="39">
        <v>0</v>
      </c>
      <c r="V509" s="39">
        <v>0</v>
      </c>
      <c r="W509" s="39">
        <v>0</v>
      </c>
      <c r="X509" s="39">
        <v>0</v>
      </c>
      <c r="Y509" s="39">
        <v>0</v>
      </c>
      <c r="Z509" s="39">
        <v>0</v>
      </c>
      <c r="AA509" s="39">
        <v>0</v>
      </c>
      <c r="AB509" s="41">
        <v>2020</v>
      </c>
    </row>
    <row r="510" spans="2:28" ht="35.25" customHeight="1">
      <c r="B510" s="8" t="s">
        <v>911</v>
      </c>
      <c r="C510" s="8"/>
      <c r="D510" s="36">
        <f t="shared" si="17"/>
        <v>967981.25</v>
      </c>
      <c r="E510" s="36">
        <f aca="true" t="shared" si="20" ref="E510:AA510">SUM(E511)</f>
        <v>0</v>
      </c>
      <c r="F510" s="36">
        <f t="shared" si="20"/>
        <v>0</v>
      </c>
      <c r="G510" s="36">
        <f t="shared" si="20"/>
        <v>0</v>
      </c>
      <c r="H510" s="36">
        <f t="shared" si="20"/>
        <v>0</v>
      </c>
      <c r="I510" s="36">
        <f t="shared" si="20"/>
        <v>0</v>
      </c>
      <c r="J510" s="36">
        <f t="shared" si="20"/>
        <v>0</v>
      </c>
      <c r="K510" s="40">
        <f t="shared" si="20"/>
        <v>0</v>
      </c>
      <c r="L510" s="36">
        <f t="shared" si="20"/>
        <v>0</v>
      </c>
      <c r="M510" s="36">
        <f t="shared" si="20"/>
        <v>967981.25</v>
      </c>
      <c r="N510" s="36">
        <f t="shared" si="20"/>
        <v>0</v>
      </c>
      <c r="O510" s="36">
        <f>SUM(O511)</f>
        <v>0</v>
      </c>
      <c r="P510" s="36">
        <f t="shared" si="20"/>
        <v>0</v>
      </c>
      <c r="Q510" s="36">
        <f t="shared" si="20"/>
        <v>0</v>
      </c>
      <c r="R510" s="36">
        <f t="shared" si="20"/>
        <v>0</v>
      </c>
      <c r="S510" s="36">
        <f t="shared" si="20"/>
        <v>0</v>
      </c>
      <c r="T510" s="36">
        <f t="shared" si="20"/>
        <v>0</v>
      </c>
      <c r="U510" s="36">
        <f t="shared" si="20"/>
        <v>0</v>
      </c>
      <c r="V510" s="36">
        <f t="shared" si="20"/>
        <v>0</v>
      </c>
      <c r="W510" s="36">
        <f t="shared" si="20"/>
        <v>0</v>
      </c>
      <c r="X510" s="36">
        <f t="shared" si="20"/>
        <v>0</v>
      </c>
      <c r="Y510" s="36">
        <f t="shared" si="20"/>
        <v>0</v>
      </c>
      <c r="Z510" s="36">
        <f t="shared" si="20"/>
        <v>0</v>
      </c>
      <c r="AA510" s="36">
        <f t="shared" si="20"/>
        <v>0</v>
      </c>
      <c r="AB510" s="38" t="s">
        <v>36</v>
      </c>
    </row>
    <row r="511" spans="1:28" ht="35.25" customHeight="1">
      <c r="A511" s="11">
        <v>1</v>
      </c>
      <c r="B511" s="2">
        <f>SUBTOTAL(103,$A$9:A511)</f>
        <v>496</v>
      </c>
      <c r="C511" s="8" t="s">
        <v>907</v>
      </c>
      <c r="D511" s="36">
        <f t="shared" si="17"/>
        <v>967981.25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40">
        <v>0</v>
      </c>
      <c r="L511" s="39">
        <v>0</v>
      </c>
      <c r="M511" s="39">
        <v>967981.25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39">
        <v>0</v>
      </c>
      <c r="Z511" s="39">
        <v>0</v>
      </c>
      <c r="AA511" s="39">
        <v>0</v>
      </c>
      <c r="AB511" s="41">
        <v>2020</v>
      </c>
    </row>
    <row r="512" spans="2:28" ht="35.25" customHeight="1">
      <c r="B512" s="8" t="s">
        <v>20</v>
      </c>
      <c r="C512" s="8"/>
      <c r="D512" s="36">
        <f t="shared" si="17"/>
        <v>70895755.52</v>
      </c>
      <c r="E512" s="36">
        <f aca="true" t="shared" si="21" ref="E512:AA512">SUM(E513:E580)</f>
        <v>417838.4</v>
      </c>
      <c r="F512" s="36">
        <f t="shared" si="21"/>
        <v>2894835.5700000003</v>
      </c>
      <c r="G512" s="36">
        <f t="shared" si="21"/>
        <v>3478663.09</v>
      </c>
      <c r="H512" s="36">
        <f t="shared" si="21"/>
        <v>499518.68999999994</v>
      </c>
      <c r="I512" s="36">
        <f t="shared" si="21"/>
        <v>1549375.81</v>
      </c>
      <c r="J512" s="36">
        <f t="shared" si="21"/>
        <v>88420.66</v>
      </c>
      <c r="K512" s="37">
        <f t="shared" si="21"/>
        <v>10</v>
      </c>
      <c r="L512" s="36">
        <f t="shared" si="21"/>
        <v>18571829</v>
      </c>
      <c r="M512" s="36">
        <f t="shared" si="21"/>
        <v>17339108.560000002</v>
      </c>
      <c r="N512" s="36">
        <f t="shared" si="21"/>
        <v>317206</v>
      </c>
      <c r="O512" s="36">
        <f>SUM(O513:O580)</f>
        <v>25453097.359999996</v>
      </c>
      <c r="P512" s="36">
        <f t="shared" si="21"/>
        <v>285862.38</v>
      </c>
      <c r="Q512" s="36">
        <f t="shared" si="21"/>
        <v>0</v>
      </c>
      <c r="R512" s="36">
        <f t="shared" si="21"/>
        <v>0</v>
      </c>
      <c r="S512" s="36">
        <f t="shared" si="21"/>
        <v>0</v>
      </c>
      <c r="T512" s="36">
        <f t="shared" si="21"/>
        <v>0</v>
      </c>
      <c r="U512" s="36">
        <f t="shared" si="21"/>
        <v>0</v>
      </c>
      <c r="V512" s="36">
        <f t="shared" si="21"/>
        <v>0</v>
      </c>
      <c r="W512" s="36">
        <f t="shared" si="21"/>
        <v>0</v>
      </c>
      <c r="X512" s="36">
        <f t="shared" si="21"/>
        <v>0</v>
      </c>
      <c r="Y512" s="36">
        <f t="shared" si="21"/>
        <v>0</v>
      </c>
      <c r="Z512" s="36">
        <f t="shared" si="21"/>
        <v>0</v>
      </c>
      <c r="AA512" s="36">
        <f t="shared" si="21"/>
        <v>0</v>
      </c>
      <c r="AB512" s="38" t="s">
        <v>36</v>
      </c>
    </row>
    <row r="513" spans="1:28" ht="35.25" customHeight="1">
      <c r="A513" s="11">
        <v>1</v>
      </c>
      <c r="B513" s="2">
        <f>SUBTOTAL(103,$A$9:A513)</f>
        <v>497</v>
      </c>
      <c r="C513" s="8" t="s">
        <v>448</v>
      </c>
      <c r="D513" s="36">
        <f t="shared" si="17"/>
        <v>263000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0</v>
      </c>
      <c r="K513" s="40">
        <v>0</v>
      </c>
      <c r="L513" s="39">
        <v>0</v>
      </c>
      <c r="M513" s="39">
        <v>0</v>
      </c>
      <c r="N513" s="39">
        <v>0</v>
      </c>
      <c r="O513" s="39">
        <v>263000</v>
      </c>
      <c r="P513" s="39">
        <v>0</v>
      </c>
      <c r="Q513" s="39">
        <v>0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  <c r="W513" s="39">
        <v>0</v>
      </c>
      <c r="X513" s="39">
        <v>0</v>
      </c>
      <c r="Y513" s="39">
        <v>0</v>
      </c>
      <c r="Z513" s="39">
        <v>0</v>
      </c>
      <c r="AA513" s="39">
        <v>0</v>
      </c>
      <c r="AB513" s="41">
        <v>2020</v>
      </c>
    </row>
    <row r="514" spans="1:28" ht="35.25" customHeight="1">
      <c r="A514" s="11">
        <v>1</v>
      </c>
      <c r="B514" s="2">
        <f>SUBTOTAL(103,$A$9:A514)</f>
        <v>498</v>
      </c>
      <c r="C514" s="8" t="s">
        <v>946</v>
      </c>
      <c r="D514" s="36">
        <f t="shared" si="17"/>
        <v>1538017.81</v>
      </c>
      <c r="E514" s="39">
        <v>0</v>
      </c>
      <c r="F514" s="39">
        <v>0</v>
      </c>
      <c r="G514" s="39">
        <v>0</v>
      </c>
      <c r="H514" s="39">
        <v>0</v>
      </c>
      <c r="I514" s="39">
        <f>1200009.16+338008.65</f>
        <v>1538017.81</v>
      </c>
      <c r="J514" s="39">
        <v>0</v>
      </c>
      <c r="K514" s="40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  <c r="W514" s="39">
        <v>0</v>
      </c>
      <c r="X514" s="39">
        <v>0</v>
      </c>
      <c r="Y514" s="39">
        <v>0</v>
      </c>
      <c r="Z514" s="39">
        <v>0</v>
      </c>
      <c r="AA514" s="39">
        <v>0</v>
      </c>
      <c r="AB514" s="41">
        <v>2020</v>
      </c>
    </row>
    <row r="515" spans="1:28" ht="35.25" customHeight="1">
      <c r="A515" s="11">
        <v>1</v>
      </c>
      <c r="B515" s="2">
        <f>SUBTOTAL(103,$A$9:A515)</f>
        <v>499</v>
      </c>
      <c r="C515" s="8" t="s">
        <v>1143</v>
      </c>
      <c r="D515" s="36">
        <f t="shared" si="17"/>
        <v>132446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40">
        <v>0</v>
      </c>
      <c r="L515" s="39">
        <v>0</v>
      </c>
      <c r="M515" s="39">
        <v>0</v>
      </c>
      <c r="N515" s="39">
        <v>0</v>
      </c>
      <c r="O515" s="39">
        <v>132446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U515" s="39">
        <v>0</v>
      </c>
      <c r="V515" s="39">
        <v>0</v>
      </c>
      <c r="W515" s="39">
        <v>0</v>
      </c>
      <c r="X515" s="39">
        <v>0</v>
      </c>
      <c r="Y515" s="39">
        <v>0</v>
      </c>
      <c r="Z515" s="39">
        <v>0</v>
      </c>
      <c r="AA515" s="39">
        <v>0</v>
      </c>
      <c r="AB515" s="41">
        <v>2020</v>
      </c>
    </row>
    <row r="516" spans="1:28" ht="35.25" customHeight="1">
      <c r="A516" s="11">
        <v>1</v>
      </c>
      <c r="B516" s="2">
        <f>SUBTOTAL(103,$A$9:A516)</f>
        <v>500</v>
      </c>
      <c r="C516" s="8" t="s">
        <v>933</v>
      </c>
      <c r="D516" s="36">
        <f t="shared" si="17"/>
        <v>1103428.53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0</v>
      </c>
      <c r="K516" s="40">
        <v>0</v>
      </c>
      <c r="L516" s="39">
        <v>0</v>
      </c>
      <c r="M516" s="39">
        <v>1103428.53</v>
      </c>
      <c r="N516" s="39">
        <v>0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0</v>
      </c>
      <c r="U516" s="39">
        <v>0</v>
      </c>
      <c r="V516" s="39">
        <v>0</v>
      </c>
      <c r="W516" s="39">
        <v>0</v>
      </c>
      <c r="X516" s="39">
        <v>0</v>
      </c>
      <c r="Y516" s="39">
        <v>0</v>
      </c>
      <c r="Z516" s="39">
        <v>0</v>
      </c>
      <c r="AA516" s="39">
        <v>0</v>
      </c>
      <c r="AB516" s="41">
        <v>2020</v>
      </c>
    </row>
    <row r="517" spans="1:28" ht="35.25" customHeight="1">
      <c r="A517" s="11">
        <v>1</v>
      </c>
      <c r="B517" s="2">
        <f>SUBTOTAL(103,$A$9:A517)</f>
        <v>501</v>
      </c>
      <c r="C517" s="8" t="s">
        <v>172</v>
      </c>
      <c r="D517" s="36">
        <f t="shared" si="17"/>
        <v>558176.29</v>
      </c>
      <c r="E517" s="39">
        <v>0</v>
      </c>
      <c r="F517" s="39">
        <v>287727.55</v>
      </c>
      <c r="G517" s="39">
        <v>0</v>
      </c>
      <c r="H517" s="39">
        <v>0</v>
      </c>
      <c r="I517" s="39">
        <v>0</v>
      </c>
      <c r="J517" s="39">
        <v>0</v>
      </c>
      <c r="K517" s="40">
        <v>0</v>
      </c>
      <c r="L517" s="39">
        <v>0</v>
      </c>
      <c r="M517" s="39">
        <v>0</v>
      </c>
      <c r="N517" s="39">
        <v>0</v>
      </c>
      <c r="O517" s="39">
        <v>270448.74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39">
        <v>0</v>
      </c>
      <c r="V517" s="39">
        <v>0</v>
      </c>
      <c r="W517" s="39">
        <v>0</v>
      </c>
      <c r="X517" s="39">
        <v>0</v>
      </c>
      <c r="Y517" s="39">
        <v>0</v>
      </c>
      <c r="Z517" s="39">
        <v>0</v>
      </c>
      <c r="AA517" s="39">
        <v>0</v>
      </c>
      <c r="AB517" s="41">
        <v>2020</v>
      </c>
    </row>
    <row r="518" spans="1:28" ht="35.25" customHeight="1">
      <c r="A518" s="11">
        <v>1</v>
      </c>
      <c r="B518" s="2">
        <f>SUBTOTAL(103,$A$9:A518)</f>
        <v>502</v>
      </c>
      <c r="C518" s="8" t="s">
        <v>817</v>
      </c>
      <c r="D518" s="36">
        <f aca="true" t="shared" si="22" ref="D518:D578">E518+F518+G518+H518+I518+J518+L518+M518+N518+O518+P518+Q518+R518+S518+T518+U518+V518+W518+X518+Y518+Z518+AA518</f>
        <v>663461.02</v>
      </c>
      <c r="E518" s="39">
        <v>0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40">
        <v>0</v>
      </c>
      <c r="L518" s="39">
        <v>0</v>
      </c>
      <c r="M518" s="39">
        <v>0</v>
      </c>
      <c r="N518" s="39">
        <v>0</v>
      </c>
      <c r="O518" s="39">
        <f>375408+288053.02</f>
        <v>663461.02</v>
      </c>
      <c r="P518" s="39">
        <v>0</v>
      </c>
      <c r="Q518" s="39">
        <v>0</v>
      </c>
      <c r="R518" s="39">
        <v>0</v>
      </c>
      <c r="S518" s="39">
        <v>0</v>
      </c>
      <c r="T518" s="39">
        <v>0</v>
      </c>
      <c r="U518" s="39">
        <v>0</v>
      </c>
      <c r="V518" s="39">
        <v>0</v>
      </c>
      <c r="W518" s="39">
        <v>0</v>
      </c>
      <c r="X518" s="39">
        <v>0</v>
      </c>
      <c r="Y518" s="39">
        <v>0</v>
      </c>
      <c r="Z518" s="39">
        <v>0</v>
      </c>
      <c r="AA518" s="39">
        <v>0</v>
      </c>
      <c r="AB518" s="41">
        <v>2020</v>
      </c>
    </row>
    <row r="519" spans="1:28" ht="35.25" customHeight="1">
      <c r="A519" s="11">
        <v>1</v>
      </c>
      <c r="B519" s="2">
        <f>SUBTOTAL(103,$A$9:A519)</f>
        <v>503</v>
      </c>
      <c r="C519" s="8" t="s">
        <v>887</v>
      </c>
      <c r="D519" s="36">
        <f t="shared" si="22"/>
        <v>173538</v>
      </c>
      <c r="E519" s="39">
        <v>0</v>
      </c>
      <c r="F519" s="39">
        <v>0</v>
      </c>
      <c r="G519" s="39">
        <v>173538</v>
      </c>
      <c r="H519" s="39">
        <v>0</v>
      </c>
      <c r="I519" s="39">
        <v>0</v>
      </c>
      <c r="J519" s="39">
        <v>0</v>
      </c>
      <c r="K519" s="40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U519" s="39">
        <v>0</v>
      </c>
      <c r="V519" s="39">
        <v>0</v>
      </c>
      <c r="W519" s="39">
        <v>0</v>
      </c>
      <c r="X519" s="39">
        <v>0</v>
      </c>
      <c r="Y519" s="39">
        <v>0</v>
      </c>
      <c r="Z519" s="39">
        <v>0</v>
      </c>
      <c r="AA519" s="39">
        <v>0</v>
      </c>
      <c r="AB519" s="41">
        <v>2020</v>
      </c>
    </row>
    <row r="520" spans="1:28" ht="35.25" customHeight="1">
      <c r="A520" s="11">
        <v>1</v>
      </c>
      <c r="B520" s="2">
        <f>SUBTOTAL(103,$A$9:A520)</f>
        <v>504</v>
      </c>
      <c r="C520" s="8" t="s">
        <v>89</v>
      </c>
      <c r="D520" s="36">
        <f t="shared" si="22"/>
        <v>2021829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40">
        <v>1</v>
      </c>
      <c r="L520" s="39">
        <v>2021829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39">
        <v>0</v>
      </c>
      <c r="V520" s="39">
        <v>0</v>
      </c>
      <c r="W520" s="39">
        <v>0</v>
      </c>
      <c r="X520" s="39">
        <v>0</v>
      </c>
      <c r="Y520" s="39">
        <v>0</v>
      </c>
      <c r="Z520" s="39">
        <v>0</v>
      </c>
      <c r="AA520" s="39">
        <v>0</v>
      </c>
      <c r="AB520" s="41">
        <v>2020</v>
      </c>
    </row>
    <row r="521" spans="1:28" ht="35.25" customHeight="1">
      <c r="A521" s="11">
        <v>1</v>
      </c>
      <c r="B521" s="2">
        <f>SUBTOTAL(103,$A$9:A521)</f>
        <v>505</v>
      </c>
      <c r="C521" s="8" t="s">
        <v>249</v>
      </c>
      <c r="D521" s="36">
        <f t="shared" si="22"/>
        <v>1870000</v>
      </c>
      <c r="E521" s="39">
        <v>0</v>
      </c>
      <c r="F521" s="39">
        <v>0</v>
      </c>
      <c r="G521" s="39">
        <v>0</v>
      </c>
      <c r="H521" s="39">
        <v>0</v>
      </c>
      <c r="I521" s="39">
        <v>0</v>
      </c>
      <c r="J521" s="39">
        <v>0</v>
      </c>
      <c r="K521" s="40">
        <v>1</v>
      </c>
      <c r="L521" s="39">
        <v>1870000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0</v>
      </c>
      <c r="S521" s="39">
        <v>0</v>
      </c>
      <c r="T521" s="39">
        <v>0</v>
      </c>
      <c r="U521" s="39">
        <v>0</v>
      </c>
      <c r="V521" s="39">
        <v>0</v>
      </c>
      <c r="W521" s="39">
        <v>0</v>
      </c>
      <c r="X521" s="39">
        <v>0</v>
      </c>
      <c r="Y521" s="39">
        <v>0</v>
      </c>
      <c r="Z521" s="39">
        <v>0</v>
      </c>
      <c r="AA521" s="39">
        <v>0</v>
      </c>
      <c r="AB521" s="41">
        <v>2020</v>
      </c>
    </row>
    <row r="522" spans="1:28" ht="35.25" customHeight="1">
      <c r="A522" s="11">
        <v>1</v>
      </c>
      <c r="B522" s="2">
        <f>SUBTOTAL(103,$A$9:A522)</f>
        <v>506</v>
      </c>
      <c r="C522" s="8" t="s">
        <v>163</v>
      </c>
      <c r="D522" s="36">
        <f t="shared" si="22"/>
        <v>1850000</v>
      </c>
      <c r="E522" s="39">
        <v>0</v>
      </c>
      <c r="F522" s="39">
        <v>0</v>
      </c>
      <c r="G522" s="39">
        <v>0</v>
      </c>
      <c r="H522" s="39">
        <v>0</v>
      </c>
      <c r="I522" s="39">
        <v>0</v>
      </c>
      <c r="J522" s="39">
        <v>0</v>
      </c>
      <c r="K522" s="40">
        <v>1</v>
      </c>
      <c r="L522" s="39">
        <v>1850000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U522" s="39">
        <v>0</v>
      </c>
      <c r="V522" s="39">
        <v>0</v>
      </c>
      <c r="W522" s="39">
        <v>0</v>
      </c>
      <c r="X522" s="39">
        <v>0</v>
      </c>
      <c r="Y522" s="39">
        <v>0</v>
      </c>
      <c r="Z522" s="39">
        <v>0</v>
      </c>
      <c r="AA522" s="39">
        <v>0</v>
      </c>
      <c r="AB522" s="41">
        <v>2020</v>
      </c>
    </row>
    <row r="523" spans="1:28" ht="35.25" customHeight="1">
      <c r="A523" s="11">
        <v>1</v>
      </c>
      <c r="B523" s="2">
        <f>SUBTOTAL(103,$A$9:A523)</f>
        <v>507</v>
      </c>
      <c r="C523" s="8" t="s">
        <v>164</v>
      </c>
      <c r="D523" s="36">
        <f t="shared" si="22"/>
        <v>1870000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40">
        <v>1</v>
      </c>
      <c r="L523" s="39">
        <v>1870000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39">
        <v>0</v>
      </c>
      <c r="Z523" s="39">
        <v>0</v>
      </c>
      <c r="AA523" s="39">
        <v>0</v>
      </c>
      <c r="AB523" s="41">
        <v>2020</v>
      </c>
    </row>
    <row r="524" spans="1:28" ht="35.25" customHeight="1">
      <c r="A524" s="11">
        <v>1</v>
      </c>
      <c r="B524" s="2">
        <f>SUBTOTAL(103,$A$9:A524)</f>
        <v>508</v>
      </c>
      <c r="C524" s="8" t="s">
        <v>947</v>
      </c>
      <c r="D524" s="36">
        <f t="shared" si="22"/>
        <v>1870000</v>
      </c>
      <c r="E524" s="39">
        <v>0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40">
        <v>1</v>
      </c>
      <c r="L524" s="39">
        <v>1870000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U524" s="39">
        <v>0</v>
      </c>
      <c r="V524" s="39">
        <v>0</v>
      </c>
      <c r="W524" s="39">
        <v>0</v>
      </c>
      <c r="X524" s="39">
        <v>0</v>
      </c>
      <c r="Y524" s="39">
        <v>0</v>
      </c>
      <c r="Z524" s="39">
        <v>0</v>
      </c>
      <c r="AA524" s="39">
        <v>0</v>
      </c>
      <c r="AB524" s="41">
        <v>2020</v>
      </c>
    </row>
    <row r="525" spans="1:28" ht="35.25" customHeight="1">
      <c r="A525" s="11">
        <v>1</v>
      </c>
      <c r="B525" s="2">
        <f>SUBTOTAL(103,$A$9:A525)</f>
        <v>509</v>
      </c>
      <c r="C525" s="8" t="s">
        <v>551</v>
      </c>
      <c r="D525" s="36">
        <f t="shared" si="22"/>
        <v>5250000</v>
      </c>
      <c r="E525" s="39">
        <v>0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40">
        <v>3</v>
      </c>
      <c r="L525" s="39">
        <v>5250000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0</v>
      </c>
      <c r="U525" s="39">
        <v>0</v>
      </c>
      <c r="V525" s="39">
        <v>0</v>
      </c>
      <c r="W525" s="39">
        <v>0</v>
      </c>
      <c r="X525" s="39">
        <v>0</v>
      </c>
      <c r="Y525" s="39">
        <v>0</v>
      </c>
      <c r="Z525" s="39">
        <v>0</v>
      </c>
      <c r="AA525" s="39">
        <v>0</v>
      </c>
      <c r="AB525" s="41">
        <v>2020</v>
      </c>
    </row>
    <row r="526" spans="1:28" ht="35.25" customHeight="1">
      <c r="A526" s="11">
        <v>1</v>
      </c>
      <c r="B526" s="2">
        <f>SUBTOTAL(103,$A$9:A526)</f>
        <v>510</v>
      </c>
      <c r="C526" s="8" t="s">
        <v>813</v>
      </c>
      <c r="D526" s="36">
        <f t="shared" si="22"/>
        <v>3840000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40">
        <v>2</v>
      </c>
      <c r="L526" s="39">
        <v>3840000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0</v>
      </c>
      <c r="U526" s="39">
        <v>0</v>
      </c>
      <c r="V526" s="39">
        <v>0</v>
      </c>
      <c r="W526" s="39">
        <v>0</v>
      </c>
      <c r="X526" s="39">
        <v>0</v>
      </c>
      <c r="Y526" s="39">
        <v>0</v>
      </c>
      <c r="Z526" s="39">
        <v>0</v>
      </c>
      <c r="AA526" s="39">
        <v>0</v>
      </c>
      <c r="AB526" s="41">
        <v>2020</v>
      </c>
    </row>
    <row r="527" spans="1:28" ht="35.25" customHeight="1">
      <c r="A527" s="11">
        <v>1</v>
      </c>
      <c r="B527" s="2">
        <f>SUBTOTAL(103,$A$9:A527)</f>
        <v>511</v>
      </c>
      <c r="C527" s="8" t="s">
        <v>475</v>
      </c>
      <c r="D527" s="36">
        <f t="shared" si="22"/>
        <v>323223.66000000003</v>
      </c>
      <c r="E527" s="39">
        <v>0</v>
      </c>
      <c r="F527" s="39">
        <v>234803</v>
      </c>
      <c r="G527" s="39">
        <v>0</v>
      </c>
      <c r="H527" s="39">
        <v>0</v>
      </c>
      <c r="I527" s="39">
        <v>0</v>
      </c>
      <c r="J527" s="39">
        <v>88420.66</v>
      </c>
      <c r="K527" s="40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39">
        <v>0</v>
      </c>
      <c r="Z527" s="39">
        <v>0</v>
      </c>
      <c r="AA527" s="39">
        <v>0</v>
      </c>
      <c r="AB527" s="41">
        <v>2020</v>
      </c>
    </row>
    <row r="528" spans="1:28" ht="35.25" customHeight="1">
      <c r="A528" s="11">
        <v>1</v>
      </c>
      <c r="B528" s="2">
        <f>SUBTOTAL(103,$A$9:A528)</f>
        <v>512</v>
      </c>
      <c r="C528" s="8" t="s">
        <v>731</v>
      </c>
      <c r="D528" s="36">
        <f t="shared" si="22"/>
        <v>228600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40">
        <v>0</v>
      </c>
      <c r="L528" s="39">
        <v>0</v>
      </c>
      <c r="M528" s="39">
        <v>0</v>
      </c>
      <c r="N528" s="39">
        <v>0</v>
      </c>
      <c r="O528" s="39">
        <v>228600</v>
      </c>
      <c r="P528" s="39">
        <v>0</v>
      </c>
      <c r="Q528" s="39">
        <v>0</v>
      </c>
      <c r="R528" s="39">
        <v>0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39">
        <v>0</v>
      </c>
      <c r="Z528" s="39">
        <v>0</v>
      </c>
      <c r="AA528" s="39">
        <v>0</v>
      </c>
      <c r="AB528" s="41">
        <v>2020</v>
      </c>
    </row>
    <row r="529" spans="1:28" ht="35.25" customHeight="1">
      <c r="A529" s="11">
        <v>1</v>
      </c>
      <c r="B529" s="2">
        <f>SUBTOTAL(103,$A$9:A529)</f>
        <v>513</v>
      </c>
      <c r="C529" s="8" t="s">
        <v>395</v>
      </c>
      <c r="D529" s="36">
        <f t="shared" si="22"/>
        <v>590355.86</v>
      </c>
      <c r="E529" s="39">
        <v>0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40">
        <v>0</v>
      </c>
      <c r="L529" s="39">
        <v>0</v>
      </c>
      <c r="M529" s="39">
        <v>0</v>
      </c>
      <c r="N529" s="39">
        <v>0</v>
      </c>
      <c r="O529" s="39">
        <v>590355.86</v>
      </c>
      <c r="P529" s="39">
        <v>0</v>
      </c>
      <c r="Q529" s="39">
        <v>0</v>
      </c>
      <c r="R529" s="39">
        <v>0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39">
        <v>0</v>
      </c>
      <c r="Z529" s="39">
        <v>0</v>
      </c>
      <c r="AA529" s="39">
        <v>0</v>
      </c>
      <c r="AB529" s="41">
        <v>2020</v>
      </c>
    </row>
    <row r="530" spans="1:28" ht="35.25" customHeight="1">
      <c r="A530" s="11">
        <v>1</v>
      </c>
      <c r="B530" s="2">
        <f>SUBTOTAL(103,$A$9:A530)</f>
        <v>514</v>
      </c>
      <c r="C530" s="8" t="s">
        <v>396</v>
      </c>
      <c r="D530" s="36">
        <f t="shared" si="22"/>
        <v>245204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0</v>
      </c>
      <c r="K530" s="40">
        <v>0</v>
      </c>
      <c r="L530" s="39">
        <v>0</v>
      </c>
      <c r="M530" s="39">
        <v>245204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U530" s="39">
        <v>0</v>
      </c>
      <c r="V530" s="39">
        <v>0</v>
      </c>
      <c r="W530" s="39">
        <v>0</v>
      </c>
      <c r="X530" s="39">
        <v>0</v>
      </c>
      <c r="Y530" s="39">
        <v>0</v>
      </c>
      <c r="Z530" s="39">
        <v>0</v>
      </c>
      <c r="AA530" s="39">
        <v>0</v>
      </c>
      <c r="AB530" s="41">
        <v>2020</v>
      </c>
    </row>
    <row r="531" spans="1:28" ht="35.25" customHeight="1">
      <c r="A531" s="11">
        <v>1</v>
      </c>
      <c r="B531" s="2">
        <f>SUBTOTAL(103,$A$9:A531)</f>
        <v>515</v>
      </c>
      <c r="C531" s="8" t="s">
        <v>181</v>
      </c>
      <c r="D531" s="36">
        <f t="shared" si="22"/>
        <v>320012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40">
        <v>0</v>
      </c>
      <c r="L531" s="39">
        <v>0</v>
      </c>
      <c r="M531" s="39">
        <v>0</v>
      </c>
      <c r="N531" s="39">
        <v>0</v>
      </c>
      <c r="O531" s="39">
        <v>320012</v>
      </c>
      <c r="P531" s="39">
        <v>0</v>
      </c>
      <c r="Q531" s="39">
        <v>0</v>
      </c>
      <c r="R531" s="39">
        <v>0</v>
      </c>
      <c r="S531" s="39">
        <v>0</v>
      </c>
      <c r="T531" s="39">
        <v>0</v>
      </c>
      <c r="U531" s="39">
        <v>0</v>
      </c>
      <c r="V531" s="39">
        <v>0</v>
      </c>
      <c r="W531" s="39">
        <v>0</v>
      </c>
      <c r="X531" s="39">
        <v>0</v>
      </c>
      <c r="Y531" s="39">
        <v>0</v>
      </c>
      <c r="Z531" s="39">
        <v>0</v>
      </c>
      <c r="AA531" s="39">
        <v>0</v>
      </c>
      <c r="AB531" s="41">
        <v>2020</v>
      </c>
    </row>
    <row r="532" spans="1:28" ht="35.25" customHeight="1">
      <c r="A532" s="11">
        <v>1</v>
      </c>
      <c r="B532" s="2">
        <f>SUBTOTAL(103,$A$9:A532)</f>
        <v>516</v>
      </c>
      <c r="C532" s="8" t="s">
        <v>507</v>
      </c>
      <c r="D532" s="36">
        <f t="shared" si="22"/>
        <v>910000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0</v>
      </c>
      <c r="K532" s="40">
        <v>0</v>
      </c>
      <c r="L532" s="39">
        <v>0</v>
      </c>
      <c r="M532" s="39">
        <v>910000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0</v>
      </c>
      <c r="U532" s="39">
        <v>0</v>
      </c>
      <c r="V532" s="39">
        <v>0</v>
      </c>
      <c r="W532" s="39">
        <v>0</v>
      </c>
      <c r="X532" s="39">
        <v>0</v>
      </c>
      <c r="Y532" s="39">
        <v>0</v>
      </c>
      <c r="Z532" s="39">
        <v>0</v>
      </c>
      <c r="AA532" s="39">
        <v>0</v>
      </c>
      <c r="AB532" s="41">
        <v>2020</v>
      </c>
    </row>
    <row r="533" spans="1:28" ht="35.25" customHeight="1">
      <c r="A533" s="11">
        <v>1</v>
      </c>
      <c r="B533" s="2">
        <f>SUBTOTAL(103,$A$9:A533)</f>
        <v>517</v>
      </c>
      <c r="C533" s="8" t="s">
        <v>485</v>
      </c>
      <c r="D533" s="36">
        <f t="shared" si="22"/>
        <v>516711.62</v>
      </c>
      <c r="E533" s="39">
        <v>0</v>
      </c>
      <c r="F533" s="39">
        <v>161097.25</v>
      </c>
      <c r="G533" s="39">
        <v>0</v>
      </c>
      <c r="H533" s="39">
        <v>84774.9</v>
      </c>
      <c r="I533" s="39">
        <v>0</v>
      </c>
      <c r="J533" s="39">
        <v>0</v>
      </c>
      <c r="K533" s="40">
        <v>0</v>
      </c>
      <c r="L533" s="39">
        <v>0</v>
      </c>
      <c r="M533" s="39">
        <v>0</v>
      </c>
      <c r="N533" s="39">
        <v>0</v>
      </c>
      <c r="O533" s="39">
        <v>270839.47</v>
      </c>
      <c r="P533" s="39">
        <v>0</v>
      </c>
      <c r="Q533" s="39">
        <v>0</v>
      </c>
      <c r="R533" s="39">
        <v>0</v>
      </c>
      <c r="S533" s="39">
        <v>0</v>
      </c>
      <c r="T533" s="39">
        <v>0</v>
      </c>
      <c r="U533" s="39">
        <v>0</v>
      </c>
      <c r="V533" s="39">
        <v>0</v>
      </c>
      <c r="W533" s="39">
        <v>0</v>
      </c>
      <c r="X533" s="39">
        <v>0</v>
      </c>
      <c r="Y533" s="39">
        <v>0</v>
      </c>
      <c r="Z533" s="39">
        <v>0</v>
      </c>
      <c r="AA533" s="39">
        <v>0</v>
      </c>
      <c r="AB533" s="41">
        <v>2020</v>
      </c>
    </row>
    <row r="534" spans="1:28" ht="35.25" customHeight="1">
      <c r="A534" s="11">
        <v>1</v>
      </c>
      <c r="B534" s="2">
        <f>SUBTOTAL(103,$A$9:A534)</f>
        <v>518</v>
      </c>
      <c r="C534" s="8" t="s">
        <v>659</v>
      </c>
      <c r="D534" s="36">
        <f t="shared" si="22"/>
        <v>616011.84</v>
      </c>
      <c r="E534" s="39">
        <v>0</v>
      </c>
      <c r="F534" s="39">
        <v>0</v>
      </c>
      <c r="G534" s="39">
        <v>616011.84</v>
      </c>
      <c r="H534" s="39">
        <v>0</v>
      </c>
      <c r="I534" s="39">
        <v>0</v>
      </c>
      <c r="J534" s="39">
        <v>0</v>
      </c>
      <c r="K534" s="40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0</v>
      </c>
      <c r="U534" s="39">
        <v>0</v>
      </c>
      <c r="V534" s="39">
        <v>0</v>
      </c>
      <c r="W534" s="39">
        <v>0</v>
      </c>
      <c r="X534" s="39">
        <v>0</v>
      </c>
      <c r="Y534" s="39">
        <v>0</v>
      </c>
      <c r="Z534" s="39">
        <v>0</v>
      </c>
      <c r="AA534" s="39">
        <v>0</v>
      </c>
      <c r="AB534" s="41">
        <v>2020</v>
      </c>
    </row>
    <row r="535" spans="1:28" ht="35.25" customHeight="1">
      <c r="A535" s="11">
        <v>1</v>
      </c>
      <c r="B535" s="2">
        <f>SUBTOTAL(103,$A$9:A535)</f>
        <v>519</v>
      </c>
      <c r="C535" s="8" t="s">
        <v>476</v>
      </c>
      <c r="D535" s="36">
        <f t="shared" si="22"/>
        <v>261283</v>
      </c>
      <c r="E535" s="39">
        <v>0</v>
      </c>
      <c r="F535" s="39">
        <v>0</v>
      </c>
      <c r="G535" s="39">
        <v>0</v>
      </c>
      <c r="H535" s="39">
        <v>0</v>
      </c>
      <c r="I535" s="39">
        <v>11358</v>
      </c>
      <c r="J535" s="39">
        <v>0</v>
      </c>
      <c r="K535" s="40">
        <v>0</v>
      </c>
      <c r="L535" s="39">
        <v>0</v>
      </c>
      <c r="M535" s="39">
        <v>0</v>
      </c>
      <c r="N535" s="39">
        <v>0</v>
      </c>
      <c r="O535" s="39">
        <v>249925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39">
        <v>0</v>
      </c>
      <c r="Z535" s="39">
        <v>0</v>
      </c>
      <c r="AA535" s="39">
        <v>0</v>
      </c>
      <c r="AB535" s="41">
        <v>2020</v>
      </c>
    </row>
    <row r="536" spans="1:28" ht="35.25" customHeight="1">
      <c r="A536" s="11">
        <v>1</v>
      </c>
      <c r="B536" s="2">
        <f>SUBTOTAL(103,$A$9:A536)</f>
        <v>520</v>
      </c>
      <c r="C536" s="8" t="s">
        <v>500</v>
      </c>
      <c r="D536" s="36">
        <f t="shared" si="22"/>
        <v>1530000</v>
      </c>
      <c r="E536" s="39">
        <v>0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40">
        <v>0</v>
      </c>
      <c r="L536" s="39">
        <v>0</v>
      </c>
      <c r="M536" s="39">
        <v>1530000</v>
      </c>
      <c r="N536" s="39">
        <v>0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0</v>
      </c>
      <c r="U536" s="39">
        <v>0</v>
      </c>
      <c r="V536" s="39">
        <v>0</v>
      </c>
      <c r="W536" s="39">
        <v>0</v>
      </c>
      <c r="X536" s="39">
        <v>0</v>
      </c>
      <c r="Y536" s="39">
        <v>0</v>
      </c>
      <c r="Z536" s="39">
        <v>0</v>
      </c>
      <c r="AA536" s="39">
        <v>0</v>
      </c>
      <c r="AB536" s="41">
        <v>2020</v>
      </c>
    </row>
    <row r="537" spans="1:28" ht="35.25" customHeight="1">
      <c r="A537" s="11">
        <v>1</v>
      </c>
      <c r="B537" s="2">
        <f>SUBTOTAL(103,$A$9:A537)</f>
        <v>521</v>
      </c>
      <c r="C537" s="8" t="s">
        <v>508</v>
      </c>
      <c r="D537" s="36">
        <f t="shared" si="22"/>
        <v>157762.8</v>
      </c>
      <c r="E537" s="39">
        <v>31116.9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40">
        <v>0</v>
      </c>
      <c r="L537" s="39">
        <v>0</v>
      </c>
      <c r="M537" s="39">
        <v>126645.9</v>
      </c>
      <c r="N537" s="39">
        <v>0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0</v>
      </c>
      <c r="U537" s="39">
        <v>0</v>
      </c>
      <c r="V537" s="39">
        <v>0</v>
      </c>
      <c r="W537" s="39">
        <v>0</v>
      </c>
      <c r="X537" s="39">
        <v>0</v>
      </c>
      <c r="Y537" s="39">
        <v>0</v>
      </c>
      <c r="Z537" s="39">
        <v>0</v>
      </c>
      <c r="AA537" s="39">
        <v>0</v>
      </c>
      <c r="AB537" s="41">
        <v>2020</v>
      </c>
    </row>
    <row r="538" spans="1:28" ht="35.25" customHeight="1">
      <c r="A538" s="11">
        <v>1</v>
      </c>
      <c r="B538" s="2">
        <f>SUBTOTAL(103,$A$9:A538)</f>
        <v>522</v>
      </c>
      <c r="C538" s="8" t="s">
        <v>363</v>
      </c>
      <c r="D538" s="36">
        <f t="shared" si="22"/>
        <v>227500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40">
        <v>0</v>
      </c>
      <c r="L538" s="39">
        <v>0</v>
      </c>
      <c r="M538" s="39">
        <v>227500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39">
        <v>0</v>
      </c>
      <c r="Z538" s="39">
        <v>0</v>
      </c>
      <c r="AA538" s="39">
        <v>0</v>
      </c>
      <c r="AB538" s="41">
        <v>2020</v>
      </c>
    </row>
    <row r="539" spans="1:28" ht="35.25" customHeight="1">
      <c r="A539" s="11">
        <v>1</v>
      </c>
      <c r="B539" s="2">
        <f>SUBTOTAL(103,$A$9:A539)</f>
        <v>523</v>
      </c>
      <c r="C539" s="8" t="s">
        <v>590</v>
      </c>
      <c r="D539" s="36">
        <f t="shared" si="22"/>
        <v>215200.16</v>
      </c>
      <c r="E539" s="39">
        <v>85000</v>
      </c>
      <c r="F539" s="39">
        <v>0</v>
      </c>
      <c r="G539" s="39">
        <v>75003</v>
      </c>
      <c r="H539" s="39">
        <v>0</v>
      </c>
      <c r="I539" s="39">
        <v>0</v>
      </c>
      <c r="J539" s="39">
        <v>0</v>
      </c>
      <c r="K539" s="40">
        <v>0</v>
      </c>
      <c r="L539" s="39">
        <v>0</v>
      </c>
      <c r="M539" s="39">
        <v>55197.16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0</v>
      </c>
      <c r="T539" s="39">
        <v>0</v>
      </c>
      <c r="U539" s="39">
        <v>0</v>
      </c>
      <c r="V539" s="39">
        <v>0</v>
      </c>
      <c r="W539" s="39">
        <v>0</v>
      </c>
      <c r="X539" s="39">
        <v>0</v>
      </c>
      <c r="Y539" s="39">
        <v>0</v>
      </c>
      <c r="Z539" s="39">
        <v>0</v>
      </c>
      <c r="AA539" s="39">
        <v>0</v>
      </c>
      <c r="AB539" s="41">
        <v>2020</v>
      </c>
    </row>
    <row r="540" spans="1:28" ht="35.25" customHeight="1">
      <c r="A540" s="11">
        <v>1</v>
      </c>
      <c r="B540" s="2">
        <f>SUBTOTAL(103,$A$9:A540)</f>
        <v>524</v>
      </c>
      <c r="C540" s="8" t="s">
        <v>1009</v>
      </c>
      <c r="D540" s="36">
        <f t="shared" si="22"/>
        <v>347617</v>
      </c>
      <c r="E540" s="39">
        <v>160308.5</v>
      </c>
      <c r="F540" s="39">
        <v>187308.5</v>
      </c>
      <c r="G540" s="39">
        <v>0</v>
      </c>
      <c r="H540" s="39">
        <v>0</v>
      </c>
      <c r="I540" s="39">
        <v>0</v>
      </c>
      <c r="J540" s="39">
        <v>0</v>
      </c>
      <c r="K540" s="40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0</v>
      </c>
      <c r="U540" s="39">
        <v>0</v>
      </c>
      <c r="V540" s="39">
        <v>0</v>
      </c>
      <c r="W540" s="39">
        <v>0</v>
      </c>
      <c r="X540" s="39">
        <v>0</v>
      </c>
      <c r="Y540" s="39">
        <v>0</v>
      </c>
      <c r="Z540" s="39">
        <v>0</v>
      </c>
      <c r="AA540" s="39">
        <v>0</v>
      </c>
      <c r="AB540" s="41">
        <v>2020</v>
      </c>
    </row>
    <row r="541" spans="1:28" ht="35.25" customHeight="1">
      <c r="A541" s="11">
        <v>1</v>
      </c>
      <c r="B541" s="2">
        <f>SUBTOTAL(103,$A$9:A541)</f>
        <v>525</v>
      </c>
      <c r="C541" s="8" t="s">
        <v>696</v>
      </c>
      <c r="D541" s="36">
        <f t="shared" si="22"/>
        <v>79041</v>
      </c>
      <c r="E541" s="39">
        <v>0</v>
      </c>
      <c r="F541" s="39">
        <v>0</v>
      </c>
      <c r="G541" s="39">
        <v>79041</v>
      </c>
      <c r="H541" s="39">
        <v>0</v>
      </c>
      <c r="I541" s="39">
        <v>0</v>
      </c>
      <c r="J541" s="39">
        <v>0</v>
      </c>
      <c r="K541" s="40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39">
        <v>0</v>
      </c>
      <c r="Z541" s="39">
        <v>0</v>
      </c>
      <c r="AA541" s="39">
        <v>0</v>
      </c>
      <c r="AB541" s="41">
        <v>2020</v>
      </c>
    </row>
    <row r="542" spans="1:28" ht="35.25" customHeight="1">
      <c r="A542" s="11">
        <v>1</v>
      </c>
      <c r="B542" s="2">
        <f>SUBTOTAL(103,$A$9:A542)</f>
        <v>526</v>
      </c>
      <c r="C542" s="8" t="s">
        <v>182</v>
      </c>
      <c r="D542" s="36">
        <f t="shared" si="22"/>
        <v>459221.82</v>
      </c>
      <c r="E542" s="39">
        <v>0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40">
        <v>0</v>
      </c>
      <c r="L542" s="39">
        <v>0</v>
      </c>
      <c r="M542" s="39">
        <v>0</v>
      </c>
      <c r="N542" s="39">
        <v>0</v>
      </c>
      <c r="O542" s="39">
        <v>459221.82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39">
        <v>0</v>
      </c>
      <c r="Z542" s="39">
        <v>0</v>
      </c>
      <c r="AA542" s="39">
        <v>0</v>
      </c>
      <c r="AB542" s="41">
        <v>2020</v>
      </c>
    </row>
    <row r="543" spans="1:28" ht="35.25" customHeight="1">
      <c r="A543" s="11">
        <v>1</v>
      </c>
      <c r="B543" s="2">
        <f>SUBTOTAL(103,$A$9:A543)</f>
        <v>527</v>
      </c>
      <c r="C543" s="8" t="s">
        <v>509</v>
      </c>
      <c r="D543" s="36">
        <f t="shared" si="22"/>
        <v>315862.38</v>
      </c>
      <c r="E543" s="39">
        <v>0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40">
        <v>0</v>
      </c>
      <c r="L543" s="39">
        <v>0</v>
      </c>
      <c r="M543" s="39">
        <v>0</v>
      </c>
      <c r="N543" s="39">
        <v>0</v>
      </c>
      <c r="O543" s="39">
        <v>30000</v>
      </c>
      <c r="P543" s="39">
        <v>285862.38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39">
        <v>0</v>
      </c>
      <c r="Z543" s="39">
        <v>0</v>
      </c>
      <c r="AA543" s="39">
        <v>0</v>
      </c>
      <c r="AB543" s="41">
        <v>2020</v>
      </c>
    </row>
    <row r="544" spans="1:28" ht="35.25" customHeight="1">
      <c r="A544" s="11">
        <v>1</v>
      </c>
      <c r="B544" s="2">
        <f>SUBTOTAL(103,$A$9:A544)</f>
        <v>528</v>
      </c>
      <c r="C544" s="8" t="s">
        <v>1050</v>
      </c>
      <c r="D544" s="36">
        <f t="shared" si="22"/>
        <v>350602.74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40">
        <v>0</v>
      </c>
      <c r="L544" s="39">
        <v>0</v>
      </c>
      <c r="M544" s="39">
        <v>0</v>
      </c>
      <c r="N544" s="39">
        <v>0</v>
      </c>
      <c r="O544" s="39">
        <v>350602.74</v>
      </c>
      <c r="P544" s="39">
        <v>0</v>
      </c>
      <c r="Q544" s="39">
        <v>0</v>
      </c>
      <c r="R544" s="39">
        <v>0</v>
      </c>
      <c r="S544" s="39">
        <v>0</v>
      </c>
      <c r="T544" s="39">
        <v>0</v>
      </c>
      <c r="U544" s="39">
        <v>0</v>
      </c>
      <c r="V544" s="39">
        <v>0</v>
      </c>
      <c r="W544" s="39">
        <v>0</v>
      </c>
      <c r="X544" s="39">
        <v>0</v>
      </c>
      <c r="Y544" s="39">
        <v>0</v>
      </c>
      <c r="Z544" s="39">
        <v>0</v>
      </c>
      <c r="AA544" s="39">
        <v>0</v>
      </c>
      <c r="AB544" s="41">
        <v>2020</v>
      </c>
    </row>
    <row r="545" spans="1:28" ht="35.25" customHeight="1">
      <c r="A545" s="11">
        <v>1</v>
      </c>
      <c r="B545" s="2">
        <f>SUBTOTAL(103,$A$9:A545)</f>
        <v>529</v>
      </c>
      <c r="C545" s="8" t="s">
        <v>248</v>
      </c>
      <c r="D545" s="36">
        <f t="shared" si="22"/>
        <v>286924.79</v>
      </c>
      <c r="E545" s="39">
        <v>0</v>
      </c>
      <c r="F545" s="39">
        <v>0</v>
      </c>
      <c r="G545" s="39">
        <v>0</v>
      </c>
      <c r="H545" s="39">
        <v>286924.79</v>
      </c>
      <c r="I545" s="39">
        <v>0</v>
      </c>
      <c r="J545" s="39">
        <v>0</v>
      </c>
      <c r="K545" s="40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39">
        <v>0</v>
      </c>
      <c r="AA545" s="39">
        <v>0</v>
      </c>
      <c r="AB545" s="41">
        <v>2020</v>
      </c>
    </row>
    <row r="546" spans="1:28" ht="35.25" customHeight="1">
      <c r="A546" s="11">
        <v>1</v>
      </c>
      <c r="B546" s="2">
        <f>SUBTOTAL(103,$A$9:A546)</f>
        <v>530</v>
      </c>
      <c r="C546" s="8" t="s">
        <v>88</v>
      </c>
      <c r="D546" s="36">
        <f t="shared" si="22"/>
        <v>439885.27</v>
      </c>
      <c r="E546" s="39">
        <v>0</v>
      </c>
      <c r="F546" s="39">
        <v>439885.27</v>
      </c>
      <c r="G546" s="39">
        <v>0</v>
      </c>
      <c r="H546" s="39">
        <v>0</v>
      </c>
      <c r="I546" s="39">
        <v>0</v>
      </c>
      <c r="J546" s="39">
        <v>0</v>
      </c>
      <c r="K546" s="40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0</v>
      </c>
      <c r="Z546" s="39">
        <v>0</v>
      </c>
      <c r="AA546" s="39">
        <v>0</v>
      </c>
      <c r="AB546" s="41">
        <v>2020</v>
      </c>
    </row>
    <row r="547" spans="1:28" ht="35.25" customHeight="1">
      <c r="A547" s="11">
        <v>1</v>
      </c>
      <c r="B547" s="2">
        <f>SUBTOTAL(103,$A$9:A547)</f>
        <v>531</v>
      </c>
      <c r="C547" s="8" t="s">
        <v>418</v>
      </c>
      <c r="D547" s="36">
        <f t="shared" si="22"/>
        <v>171486</v>
      </c>
      <c r="E547" s="39">
        <v>0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40">
        <v>0</v>
      </c>
      <c r="L547" s="39">
        <v>0</v>
      </c>
      <c r="M547" s="39">
        <v>0</v>
      </c>
      <c r="N547" s="39">
        <v>0</v>
      </c>
      <c r="O547" s="39">
        <v>171486</v>
      </c>
      <c r="P547" s="39">
        <v>0</v>
      </c>
      <c r="Q547" s="39">
        <v>0</v>
      </c>
      <c r="R547" s="39">
        <v>0</v>
      </c>
      <c r="S547" s="39">
        <v>0</v>
      </c>
      <c r="T547" s="39">
        <v>0</v>
      </c>
      <c r="U547" s="39">
        <v>0</v>
      </c>
      <c r="V547" s="39">
        <v>0</v>
      </c>
      <c r="W547" s="39">
        <v>0</v>
      </c>
      <c r="X547" s="39">
        <v>0</v>
      </c>
      <c r="Y547" s="39">
        <v>0</v>
      </c>
      <c r="Z547" s="39">
        <v>0</v>
      </c>
      <c r="AA547" s="39">
        <v>0</v>
      </c>
      <c r="AB547" s="41">
        <v>2020</v>
      </c>
    </row>
    <row r="548" spans="1:28" ht="35.25" customHeight="1">
      <c r="A548" s="11">
        <v>1</v>
      </c>
      <c r="B548" s="2">
        <f>SUBTOTAL(103,$A$9:A548)</f>
        <v>532</v>
      </c>
      <c r="C548" s="8" t="s">
        <v>314</v>
      </c>
      <c r="D548" s="36">
        <f t="shared" si="22"/>
        <v>222074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40">
        <v>0</v>
      </c>
      <c r="L548" s="39">
        <v>0</v>
      </c>
      <c r="M548" s="39">
        <v>0</v>
      </c>
      <c r="N548" s="39">
        <v>0</v>
      </c>
      <c r="O548" s="39">
        <v>222074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  <c r="W548" s="39">
        <v>0</v>
      </c>
      <c r="X548" s="39">
        <v>0</v>
      </c>
      <c r="Y548" s="39">
        <v>0</v>
      </c>
      <c r="Z548" s="39">
        <v>0</v>
      </c>
      <c r="AA548" s="39">
        <v>0</v>
      </c>
      <c r="AB548" s="41">
        <v>2020</v>
      </c>
    </row>
    <row r="549" spans="1:28" ht="35.25" customHeight="1">
      <c r="A549" s="11">
        <v>1</v>
      </c>
      <c r="B549" s="2">
        <f>SUBTOTAL(103,$A$9:A549)</f>
        <v>533</v>
      </c>
      <c r="C549" s="8" t="s">
        <v>1040</v>
      </c>
      <c r="D549" s="36">
        <f t="shared" si="22"/>
        <v>317206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40">
        <v>0</v>
      </c>
      <c r="L549" s="39">
        <v>0</v>
      </c>
      <c r="M549" s="39">
        <v>0</v>
      </c>
      <c r="N549" s="39">
        <v>317206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39">
        <v>0</v>
      </c>
      <c r="Z549" s="39">
        <v>0</v>
      </c>
      <c r="AA549" s="39">
        <v>0</v>
      </c>
      <c r="AB549" s="41">
        <v>2020</v>
      </c>
    </row>
    <row r="550" spans="1:28" ht="35.25" customHeight="1">
      <c r="A550" s="11">
        <v>1</v>
      </c>
      <c r="B550" s="2">
        <f>SUBTOTAL(103,$A$9:A550)</f>
        <v>534</v>
      </c>
      <c r="C550" s="8" t="s">
        <v>315</v>
      </c>
      <c r="D550" s="36">
        <f t="shared" si="22"/>
        <v>344392.06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40">
        <v>0</v>
      </c>
      <c r="L550" s="39">
        <v>0</v>
      </c>
      <c r="M550" s="39">
        <v>0</v>
      </c>
      <c r="N550" s="39">
        <v>0</v>
      </c>
      <c r="O550" s="39">
        <v>344392.06</v>
      </c>
      <c r="P550" s="39">
        <v>0</v>
      </c>
      <c r="Q550" s="39">
        <v>0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39">
        <v>0</v>
      </c>
      <c r="Z550" s="39">
        <v>0</v>
      </c>
      <c r="AA550" s="39">
        <v>0</v>
      </c>
      <c r="AB550" s="41">
        <v>2020</v>
      </c>
    </row>
    <row r="551" spans="1:28" ht="35.25" customHeight="1">
      <c r="A551" s="11">
        <v>1</v>
      </c>
      <c r="B551" s="2">
        <f>SUBTOTAL(103,$A$9:A551)</f>
        <v>535</v>
      </c>
      <c r="C551" s="8" t="s">
        <v>253</v>
      </c>
      <c r="D551" s="36">
        <f t="shared" si="22"/>
        <v>197002.64</v>
      </c>
      <c r="E551" s="39">
        <v>0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40">
        <v>0</v>
      </c>
      <c r="L551" s="39">
        <v>0</v>
      </c>
      <c r="M551" s="39">
        <v>0</v>
      </c>
      <c r="N551" s="39">
        <v>0</v>
      </c>
      <c r="O551" s="39">
        <v>197002.64</v>
      </c>
      <c r="P551" s="39">
        <v>0</v>
      </c>
      <c r="Q551" s="39">
        <v>0</v>
      </c>
      <c r="R551" s="39">
        <v>0</v>
      </c>
      <c r="S551" s="39">
        <v>0</v>
      </c>
      <c r="T551" s="39">
        <v>0</v>
      </c>
      <c r="U551" s="39">
        <v>0</v>
      </c>
      <c r="V551" s="39">
        <v>0</v>
      </c>
      <c r="W551" s="39">
        <v>0</v>
      </c>
      <c r="X551" s="39">
        <v>0</v>
      </c>
      <c r="Y551" s="39">
        <v>0</v>
      </c>
      <c r="Z551" s="39">
        <v>0</v>
      </c>
      <c r="AA551" s="39">
        <v>0</v>
      </c>
      <c r="AB551" s="41">
        <v>2020</v>
      </c>
    </row>
    <row r="552" spans="1:28" ht="35.25" customHeight="1">
      <c r="A552" s="11">
        <v>1</v>
      </c>
      <c r="B552" s="2">
        <f>SUBTOTAL(103,$A$9:A552)</f>
        <v>536</v>
      </c>
      <c r="C552" s="8" t="s">
        <v>320</v>
      </c>
      <c r="D552" s="36">
        <f t="shared" si="22"/>
        <v>192411</v>
      </c>
      <c r="E552" s="39">
        <v>0</v>
      </c>
      <c r="F552" s="39">
        <v>0</v>
      </c>
      <c r="G552" s="39">
        <v>192411</v>
      </c>
      <c r="H552" s="39">
        <v>0</v>
      </c>
      <c r="I552" s="39">
        <v>0</v>
      </c>
      <c r="J552" s="39">
        <v>0</v>
      </c>
      <c r="K552" s="40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39">
        <v>0</v>
      </c>
      <c r="Z552" s="39">
        <v>0</v>
      </c>
      <c r="AA552" s="39">
        <v>0</v>
      </c>
      <c r="AB552" s="41">
        <v>2020</v>
      </c>
    </row>
    <row r="553" spans="1:28" ht="35.25" customHeight="1">
      <c r="A553" s="11">
        <v>1</v>
      </c>
      <c r="B553" s="2">
        <f>SUBTOTAL(103,$A$9:A553)</f>
        <v>537</v>
      </c>
      <c r="C553" s="8" t="s">
        <v>322</v>
      </c>
      <c r="D553" s="36">
        <f t="shared" si="22"/>
        <v>141413</v>
      </c>
      <c r="E553" s="39">
        <v>141413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40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39">
        <v>0</v>
      </c>
      <c r="Z553" s="39">
        <v>0</v>
      </c>
      <c r="AA553" s="39">
        <v>0</v>
      </c>
      <c r="AB553" s="41">
        <v>2020</v>
      </c>
    </row>
    <row r="554" spans="1:28" ht="35.25" customHeight="1">
      <c r="A554" s="11">
        <v>1</v>
      </c>
      <c r="B554" s="2">
        <f>SUBTOTAL(103,$A$9:A554)</f>
        <v>538</v>
      </c>
      <c r="C554" s="8" t="s">
        <v>944</v>
      </c>
      <c r="D554" s="36">
        <f t="shared" si="22"/>
        <v>632456.41</v>
      </c>
      <c r="E554" s="39">
        <v>0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40">
        <v>0</v>
      </c>
      <c r="L554" s="39">
        <v>0</v>
      </c>
      <c r="M554" s="39">
        <v>632456.41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0</v>
      </c>
      <c r="T554" s="39">
        <v>0</v>
      </c>
      <c r="U554" s="39">
        <v>0</v>
      </c>
      <c r="V554" s="39">
        <v>0</v>
      </c>
      <c r="W554" s="39">
        <v>0</v>
      </c>
      <c r="X554" s="39">
        <v>0</v>
      </c>
      <c r="Y554" s="39">
        <v>0</v>
      </c>
      <c r="Z554" s="39">
        <v>0</v>
      </c>
      <c r="AA554" s="39">
        <v>0</v>
      </c>
      <c r="AB554" s="41">
        <v>2020</v>
      </c>
    </row>
    <row r="555" spans="1:28" ht="35.25" customHeight="1">
      <c r="A555" s="11">
        <v>1</v>
      </c>
      <c r="B555" s="2">
        <f>SUBTOTAL(103,$A$9:A555)</f>
        <v>539</v>
      </c>
      <c r="C555" s="8" t="s">
        <v>177</v>
      </c>
      <c r="D555" s="36">
        <f t="shared" si="22"/>
        <v>739200.25</v>
      </c>
      <c r="E555" s="39">
        <v>0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40">
        <v>0</v>
      </c>
      <c r="L555" s="39">
        <v>0</v>
      </c>
      <c r="M555" s="39">
        <v>0</v>
      </c>
      <c r="N555" s="39">
        <v>0</v>
      </c>
      <c r="O555" s="39">
        <v>739200.25</v>
      </c>
      <c r="P555" s="39">
        <v>0</v>
      </c>
      <c r="Q555" s="39">
        <v>0</v>
      </c>
      <c r="R555" s="39">
        <v>0</v>
      </c>
      <c r="S555" s="39">
        <v>0</v>
      </c>
      <c r="T555" s="39">
        <v>0</v>
      </c>
      <c r="U555" s="39">
        <v>0</v>
      </c>
      <c r="V555" s="39">
        <v>0</v>
      </c>
      <c r="W555" s="39">
        <v>0</v>
      </c>
      <c r="X555" s="39">
        <v>0</v>
      </c>
      <c r="Y555" s="39">
        <v>0</v>
      </c>
      <c r="Z555" s="39">
        <v>0</v>
      </c>
      <c r="AA555" s="39">
        <v>0</v>
      </c>
      <c r="AB555" s="41">
        <v>2020</v>
      </c>
    </row>
    <row r="556" spans="1:28" ht="35.25" customHeight="1">
      <c r="A556" s="11">
        <v>1</v>
      </c>
      <c r="B556" s="2">
        <f>SUBTOTAL(103,$A$9:A556)</f>
        <v>540</v>
      </c>
      <c r="C556" s="8" t="s">
        <v>317</v>
      </c>
      <c r="D556" s="36">
        <f t="shared" si="22"/>
        <v>418000.41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0</v>
      </c>
      <c r="K556" s="40">
        <v>0</v>
      </c>
      <c r="L556" s="39">
        <v>0</v>
      </c>
      <c r="M556" s="39">
        <v>0</v>
      </c>
      <c r="N556" s="39">
        <v>0</v>
      </c>
      <c r="O556" s="39">
        <v>418000.41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0</v>
      </c>
      <c r="Z556" s="39">
        <v>0</v>
      </c>
      <c r="AA556" s="39">
        <v>0</v>
      </c>
      <c r="AB556" s="41">
        <v>2020</v>
      </c>
    </row>
    <row r="557" spans="1:28" ht="35.25" customHeight="1">
      <c r="A557" s="11">
        <v>1</v>
      </c>
      <c r="B557" s="2">
        <f>SUBTOTAL(103,$A$9:A557)</f>
        <v>541</v>
      </c>
      <c r="C557" s="8" t="s">
        <v>87</v>
      </c>
      <c r="D557" s="36">
        <f t="shared" si="22"/>
        <v>985840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40">
        <v>0</v>
      </c>
      <c r="L557" s="39">
        <v>0</v>
      </c>
      <c r="M557" s="39">
        <v>0</v>
      </c>
      <c r="N557" s="39">
        <v>0</v>
      </c>
      <c r="O557" s="39">
        <v>985840</v>
      </c>
      <c r="P557" s="39">
        <v>0</v>
      </c>
      <c r="Q557" s="39">
        <v>0</v>
      </c>
      <c r="R557" s="39">
        <v>0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39">
        <v>0</v>
      </c>
      <c r="Z557" s="39">
        <v>0</v>
      </c>
      <c r="AA557" s="39">
        <v>0</v>
      </c>
      <c r="AB557" s="41">
        <v>2020</v>
      </c>
    </row>
    <row r="558" spans="1:28" ht="35.25" customHeight="1">
      <c r="A558" s="11">
        <v>1</v>
      </c>
      <c r="B558" s="2">
        <f>SUBTOTAL(103,$A$9:A558)</f>
        <v>542</v>
      </c>
      <c r="C558" s="8" t="s">
        <v>1079</v>
      </c>
      <c r="D558" s="36">
        <f t="shared" si="22"/>
        <v>6114559.5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40">
        <v>0</v>
      </c>
      <c r="L558" s="39">
        <v>0</v>
      </c>
      <c r="M558" s="39">
        <v>0</v>
      </c>
      <c r="N558" s="39">
        <v>0</v>
      </c>
      <c r="O558" s="39">
        <v>6114559.5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39">
        <v>0</v>
      </c>
      <c r="Z558" s="39">
        <v>0</v>
      </c>
      <c r="AA558" s="39">
        <v>0</v>
      </c>
      <c r="AB558" s="41">
        <v>2020</v>
      </c>
    </row>
    <row r="559" spans="1:28" ht="35.25" customHeight="1">
      <c r="A559" s="11">
        <v>1</v>
      </c>
      <c r="B559" s="2">
        <f>SUBTOTAL(103,$A$9:A559)</f>
        <v>543</v>
      </c>
      <c r="C559" s="8" t="s">
        <v>256</v>
      </c>
      <c r="D559" s="36">
        <f t="shared" si="22"/>
        <v>6494130</v>
      </c>
      <c r="E559" s="39">
        <v>0</v>
      </c>
      <c r="F559" s="39">
        <v>1414066</v>
      </c>
      <c r="G559" s="39">
        <v>0</v>
      </c>
      <c r="H559" s="39">
        <v>0</v>
      </c>
      <c r="I559" s="39">
        <v>0</v>
      </c>
      <c r="J559" s="39">
        <v>0</v>
      </c>
      <c r="K559" s="40">
        <v>0</v>
      </c>
      <c r="L559" s="39">
        <v>0</v>
      </c>
      <c r="M559" s="39">
        <v>0</v>
      </c>
      <c r="N559" s="39">
        <v>0</v>
      </c>
      <c r="O559" s="39">
        <v>5080064</v>
      </c>
      <c r="P559" s="39">
        <v>0</v>
      </c>
      <c r="Q559" s="39">
        <v>0</v>
      </c>
      <c r="R559" s="39">
        <v>0</v>
      </c>
      <c r="S559" s="39">
        <v>0</v>
      </c>
      <c r="T559" s="39">
        <v>0</v>
      </c>
      <c r="U559" s="39">
        <v>0</v>
      </c>
      <c r="V559" s="39">
        <v>0</v>
      </c>
      <c r="W559" s="39">
        <v>0</v>
      </c>
      <c r="X559" s="39">
        <v>0</v>
      </c>
      <c r="Y559" s="39">
        <v>0</v>
      </c>
      <c r="Z559" s="39">
        <v>0</v>
      </c>
      <c r="AA559" s="39">
        <v>0</v>
      </c>
      <c r="AB559" s="41">
        <v>2020</v>
      </c>
    </row>
    <row r="560" spans="1:28" ht="35.25" customHeight="1">
      <c r="A560" s="11">
        <v>1</v>
      </c>
      <c r="B560" s="2">
        <f>SUBTOTAL(103,$A$9:A560)</f>
        <v>544</v>
      </c>
      <c r="C560" s="8" t="s">
        <v>1147</v>
      </c>
      <c r="D560" s="36">
        <f t="shared" si="22"/>
        <v>834824.21</v>
      </c>
      <c r="E560" s="39">
        <v>0</v>
      </c>
      <c r="F560" s="39">
        <v>0</v>
      </c>
      <c r="G560" s="39">
        <v>834824.21</v>
      </c>
      <c r="H560" s="39">
        <v>0</v>
      </c>
      <c r="I560" s="39">
        <v>0</v>
      </c>
      <c r="J560" s="39">
        <v>0</v>
      </c>
      <c r="K560" s="40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v>0</v>
      </c>
      <c r="U560" s="39">
        <v>0</v>
      </c>
      <c r="V560" s="39">
        <v>0</v>
      </c>
      <c r="W560" s="39">
        <v>0</v>
      </c>
      <c r="X560" s="39">
        <v>0</v>
      </c>
      <c r="Y560" s="39">
        <v>0</v>
      </c>
      <c r="Z560" s="39">
        <v>0</v>
      </c>
      <c r="AA560" s="39">
        <v>0</v>
      </c>
      <c r="AB560" s="41">
        <v>2020</v>
      </c>
    </row>
    <row r="561" spans="1:28" ht="35.25" customHeight="1">
      <c r="A561" s="11">
        <v>1</v>
      </c>
      <c r="B561" s="2">
        <f>SUBTOTAL(103,$A$9:A561)</f>
        <v>545</v>
      </c>
      <c r="C561" s="8" t="s">
        <v>157</v>
      </c>
      <c r="D561" s="36">
        <f t="shared" si="22"/>
        <v>612901</v>
      </c>
      <c r="E561" s="39">
        <v>0</v>
      </c>
      <c r="F561" s="39">
        <v>0</v>
      </c>
      <c r="G561" s="39">
        <v>612901</v>
      </c>
      <c r="H561" s="39">
        <v>0</v>
      </c>
      <c r="I561" s="39">
        <v>0</v>
      </c>
      <c r="J561" s="39">
        <v>0</v>
      </c>
      <c r="K561" s="40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  <c r="W561" s="39">
        <v>0</v>
      </c>
      <c r="X561" s="39">
        <v>0</v>
      </c>
      <c r="Y561" s="39">
        <v>0</v>
      </c>
      <c r="Z561" s="39">
        <v>0</v>
      </c>
      <c r="AA561" s="39">
        <v>0</v>
      </c>
      <c r="AB561" s="41">
        <v>2020</v>
      </c>
    </row>
    <row r="562" spans="1:28" ht="35.25" customHeight="1">
      <c r="A562" s="11">
        <v>1</v>
      </c>
      <c r="B562" s="2">
        <f>SUBTOTAL(103,$A$9:A562)</f>
        <v>546</v>
      </c>
      <c r="C562" s="8" t="s">
        <v>260</v>
      </c>
      <c r="D562" s="36">
        <f t="shared" si="22"/>
        <v>354415.42</v>
      </c>
      <c r="E562" s="39">
        <v>0</v>
      </c>
      <c r="F562" s="39">
        <v>0</v>
      </c>
      <c r="G562" s="39">
        <v>354415.42</v>
      </c>
      <c r="H562" s="39">
        <v>0</v>
      </c>
      <c r="I562" s="39">
        <v>0</v>
      </c>
      <c r="J562" s="39">
        <v>0</v>
      </c>
      <c r="K562" s="40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v>0</v>
      </c>
      <c r="U562" s="39">
        <v>0</v>
      </c>
      <c r="V562" s="39">
        <v>0</v>
      </c>
      <c r="W562" s="39">
        <v>0</v>
      </c>
      <c r="X562" s="39">
        <v>0</v>
      </c>
      <c r="Y562" s="39">
        <v>0</v>
      </c>
      <c r="Z562" s="39">
        <v>0</v>
      </c>
      <c r="AA562" s="39">
        <v>0</v>
      </c>
      <c r="AB562" s="41">
        <v>2020</v>
      </c>
    </row>
    <row r="563" spans="1:28" ht="35.25" customHeight="1">
      <c r="A563" s="11">
        <v>1</v>
      </c>
      <c r="B563" s="2">
        <f>SUBTOTAL(103,$A$9:A563)</f>
        <v>547</v>
      </c>
      <c r="C563" s="8" t="s">
        <v>318</v>
      </c>
      <c r="D563" s="36">
        <f t="shared" si="22"/>
        <v>308983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40">
        <v>0</v>
      </c>
      <c r="L563" s="39">
        <v>0</v>
      </c>
      <c r="M563" s="39">
        <v>0</v>
      </c>
      <c r="N563" s="39">
        <v>0</v>
      </c>
      <c r="O563" s="39">
        <v>308983</v>
      </c>
      <c r="P563" s="39">
        <v>0</v>
      </c>
      <c r="Q563" s="39">
        <v>0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  <c r="W563" s="39">
        <v>0</v>
      </c>
      <c r="X563" s="39">
        <v>0</v>
      </c>
      <c r="Y563" s="39">
        <v>0</v>
      </c>
      <c r="Z563" s="39">
        <v>0</v>
      </c>
      <c r="AA563" s="39">
        <v>0</v>
      </c>
      <c r="AB563" s="41">
        <v>2020</v>
      </c>
    </row>
    <row r="564" spans="1:28" ht="35.25" customHeight="1">
      <c r="A564" s="11">
        <v>1</v>
      </c>
      <c r="B564" s="2">
        <f>SUBTOTAL(103,$A$9:A564)</f>
        <v>548</v>
      </c>
      <c r="C564" s="8" t="s">
        <v>250</v>
      </c>
      <c r="D564" s="36">
        <f t="shared" si="22"/>
        <v>406416.66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40">
        <v>0</v>
      </c>
      <c r="L564" s="39">
        <v>0</v>
      </c>
      <c r="M564" s="39">
        <v>0</v>
      </c>
      <c r="N564" s="39">
        <v>0</v>
      </c>
      <c r="O564" s="39">
        <v>406416.66</v>
      </c>
      <c r="P564" s="39">
        <v>0</v>
      </c>
      <c r="Q564" s="39">
        <v>0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39">
        <v>0</v>
      </c>
      <c r="Z564" s="39">
        <v>0</v>
      </c>
      <c r="AA564" s="39">
        <v>0</v>
      </c>
      <c r="AB564" s="41">
        <v>2020</v>
      </c>
    </row>
    <row r="565" spans="1:28" ht="35.25" customHeight="1">
      <c r="A565" s="11">
        <v>1</v>
      </c>
      <c r="B565" s="2">
        <f>SUBTOTAL(103,$A$9:A565)</f>
        <v>549</v>
      </c>
      <c r="C565" s="8" t="s">
        <v>178</v>
      </c>
      <c r="D565" s="36">
        <f t="shared" si="22"/>
        <v>141060.11</v>
      </c>
      <c r="E565" s="39">
        <v>0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40">
        <v>0</v>
      </c>
      <c r="L565" s="39">
        <v>0</v>
      </c>
      <c r="M565" s="39">
        <v>0</v>
      </c>
      <c r="N565" s="39">
        <v>0</v>
      </c>
      <c r="O565" s="39">
        <v>141060.11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0</v>
      </c>
      <c r="Z565" s="39">
        <v>0</v>
      </c>
      <c r="AA565" s="39">
        <v>0</v>
      </c>
      <c r="AB565" s="41">
        <v>2020</v>
      </c>
    </row>
    <row r="566" spans="1:28" ht="35.25" customHeight="1">
      <c r="A566" s="11">
        <v>1</v>
      </c>
      <c r="B566" s="2">
        <f>SUBTOTAL(103,$A$9:A566)</f>
        <v>550</v>
      </c>
      <c r="C566" s="8" t="s">
        <v>156</v>
      </c>
      <c r="D566" s="36">
        <f t="shared" si="22"/>
        <v>1295228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40">
        <v>0</v>
      </c>
      <c r="L566" s="39">
        <v>0</v>
      </c>
      <c r="M566" s="39">
        <v>0</v>
      </c>
      <c r="N566" s="39">
        <v>0</v>
      </c>
      <c r="O566" s="39">
        <v>1295228</v>
      </c>
      <c r="P566" s="39">
        <v>0</v>
      </c>
      <c r="Q566" s="39">
        <v>0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39">
        <v>0</v>
      </c>
      <c r="Z566" s="39">
        <v>0</v>
      </c>
      <c r="AA566" s="39">
        <v>0</v>
      </c>
      <c r="AB566" s="41">
        <v>2020</v>
      </c>
    </row>
    <row r="567" spans="1:28" ht="35.25" customHeight="1">
      <c r="A567" s="11">
        <v>1</v>
      </c>
      <c r="B567" s="2">
        <f>SUBTOTAL(103,$A$9:A567)</f>
        <v>551</v>
      </c>
      <c r="C567" s="8" t="s">
        <v>319</v>
      </c>
      <c r="D567" s="36">
        <f t="shared" si="22"/>
        <v>875600.58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40">
        <v>0</v>
      </c>
      <c r="L567" s="39">
        <v>0</v>
      </c>
      <c r="M567" s="39">
        <v>0</v>
      </c>
      <c r="N567" s="39">
        <v>0</v>
      </c>
      <c r="O567" s="39">
        <v>875600.58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  <c r="W567" s="39">
        <v>0</v>
      </c>
      <c r="X567" s="39">
        <v>0</v>
      </c>
      <c r="Y567" s="39">
        <v>0</v>
      </c>
      <c r="Z567" s="39">
        <v>0</v>
      </c>
      <c r="AA567" s="39">
        <v>0</v>
      </c>
      <c r="AB567" s="41">
        <v>2020</v>
      </c>
    </row>
    <row r="568" spans="1:28" ht="35.25" customHeight="1">
      <c r="A568" s="11">
        <v>1</v>
      </c>
      <c r="B568" s="2">
        <f>SUBTOTAL(103,$A$9:A568)</f>
        <v>552</v>
      </c>
      <c r="C568" s="8" t="s">
        <v>1191</v>
      </c>
      <c r="D568" s="36">
        <f t="shared" si="22"/>
        <v>1100536.34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40">
        <v>0</v>
      </c>
      <c r="L568" s="39">
        <v>0</v>
      </c>
      <c r="M568" s="39">
        <v>1100536.34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0</v>
      </c>
      <c r="U568" s="39">
        <v>0</v>
      </c>
      <c r="V568" s="39">
        <v>0</v>
      </c>
      <c r="W568" s="39">
        <v>0</v>
      </c>
      <c r="X568" s="39">
        <v>0</v>
      </c>
      <c r="Y568" s="39">
        <v>0</v>
      </c>
      <c r="Z568" s="39">
        <v>0</v>
      </c>
      <c r="AA568" s="39">
        <v>0</v>
      </c>
      <c r="AB568" s="41">
        <v>2020</v>
      </c>
    </row>
    <row r="569" spans="1:28" ht="35.25" customHeight="1">
      <c r="A569" s="11">
        <v>1</v>
      </c>
      <c r="B569" s="2">
        <f>SUBTOTAL(103,$A$9:A569)</f>
        <v>553</v>
      </c>
      <c r="C569" s="8" t="s">
        <v>1146</v>
      </c>
      <c r="D569" s="36">
        <f t="shared" si="22"/>
        <v>1388916.8</v>
      </c>
      <c r="E569" s="39">
        <v>0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40">
        <v>0</v>
      </c>
      <c r="L569" s="39">
        <v>0</v>
      </c>
      <c r="M569" s="39">
        <v>1388916.8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39">
        <v>0</v>
      </c>
      <c r="V569" s="39">
        <v>0</v>
      </c>
      <c r="W569" s="39">
        <v>0</v>
      </c>
      <c r="X569" s="39">
        <v>0</v>
      </c>
      <c r="Y569" s="39">
        <v>0</v>
      </c>
      <c r="Z569" s="39">
        <v>0</v>
      </c>
      <c r="AA569" s="39">
        <v>0</v>
      </c>
      <c r="AB569" s="41">
        <v>2020</v>
      </c>
    </row>
    <row r="570" spans="1:28" ht="35.25" customHeight="1">
      <c r="A570" s="11">
        <v>1</v>
      </c>
      <c r="B570" s="2">
        <f>SUBTOTAL(103,$A$9:A570)</f>
        <v>554</v>
      </c>
      <c r="C570" s="8" t="s">
        <v>259</v>
      </c>
      <c r="D570" s="36">
        <f t="shared" si="22"/>
        <v>3049160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40">
        <v>0</v>
      </c>
      <c r="L570" s="39">
        <v>0</v>
      </c>
      <c r="M570" s="39">
        <v>3049160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39">
        <v>0</v>
      </c>
      <c r="Z570" s="39">
        <v>0</v>
      </c>
      <c r="AA570" s="39">
        <v>0</v>
      </c>
      <c r="AB570" s="41">
        <v>2020</v>
      </c>
    </row>
    <row r="571" spans="1:28" ht="35.25" customHeight="1">
      <c r="A571" s="11">
        <v>1</v>
      </c>
      <c r="B571" s="2">
        <f>SUBTOTAL(103,$A$9:A571)</f>
        <v>555</v>
      </c>
      <c r="C571" s="8" t="s">
        <v>160</v>
      </c>
      <c r="D571" s="36">
        <f t="shared" si="22"/>
        <v>1143559</v>
      </c>
      <c r="E571" s="39">
        <v>0</v>
      </c>
      <c r="F571" s="39">
        <v>0</v>
      </c>
      <c r="G571" s="39">
        <v>0</v>
      </c>
      <c r="H571" s="39">
        <v>0</v>
      </c>
      <c r="I571" s="39">
        <v>0</v>
      </c>
      <c r="J571" s="39">
        <v>0</v>
      </c>
      <c r="K571" s="40">
        <v>0</v>
      </c>
      <c r="L571" s="39">
        <v>0</v>
      </c>
      <c r="M571" s="39">
        <v>0</v>
      </c>
      <c r="N571" s="39">
        <v>0</v>
      </c>
      <c r="O571" s="39">
        <v>1143559</v>
      </c>
      <c r="P571" s="39">
        <v>0</v>
      </c>
      <c r="Q571" s="39">
        <v>0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39">
        <v>0</v>
      </c>
      <c r="Z571" s="39">
        <v>0</v>
      </c>
      <c r="AA571" s="39">
        <v>0</v>
      </c>
      <c r="AB571" s="41">
        <v>2020</v>
      </c>
    </row>
    <row r="572" spans="1:28" ht="35.25" customHeight="1">
      <c r="A572" s="11">
        <v>1</v>
      </c>
      <c r="B572" s="2">
        <f>SUBTOTAL(103,$A$9:A572)</f>
        <v>556</v>
      </c>
      <c r="C572" s="8" t="s">
        <v>162</v>
      </c>
      <c r="D572" s="36">
        <f t="shared" si="22"/>
        <v>1078018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40">
        <v>0</v>
      </c>
      <c r="L572" s="39">
        <v>0</v>
      </c>
      <c r="M572" s="39">
        <v>0</v>
      </c>
      <c r="N572" s="39">
        <v>0</v>
      </c>
      <c r="O572" s="39">
        <v>1078018</v>
      </c>
      <c r="P572" s="39">
        <v>0</v>
      </c>
      <c r="Q572" s="39">
        <v>0</v>
      </c>
      <c r="R572" s="39">
        <v>0</v>
      </c>
      <c r="S572" s="39">
        <v>0</v>
      </c>
      <c r="T572" s="39">
        <v>0</v>
      </c>
      <c r="U572" s="39">
        <v>0</v>
      </c>
      <c r="V572" s="39">
        <v>0</v>
      </c>
      <c r="W572" s="39">
        <v>0</v>
      </c>
      <c r="X572" s="39">
        <v>0</v>
      </c>
      <c r="Y572" s="39">
        <v>0</v>
      </c>
      <c r="Z572" s="39">
        <v>0</v>
      </c>
      <c r="AA572" s="39">
        <v>0</v>
      </c>
      <c r="AB572" s="41">
        <v>2020</v>
      </c>
    </row>
    <row r="573" spans="1:28" ht="35.25" customHeight="1">
      <c r="A573" s="11">
        <v>1</v>
      </c>
      <c r="B573" s="2">
        <f>SUBTOTAL(103,$A$9:A573)</f>
        <v>557</v>
      </c>
      <c r="C573" s="8" t="s">
        <v>167</v>
      </c>
      <c r="D573" s="36">
        <f t="shared" si="22"/>
        <v>957000.5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40">
        <v>0</v>
      </c>
      <c r="L573" s="39">
        <v>0</v>
      </c>
      <c r="M573" s="39">
        <v>0</v>
      </c>
      <c r="N573" s="39">
        <v>0</v>
      </c>
      <c r="O573" s="39">
        <v>957000.5</v>
      </c>
      <c r="P573" s="39">
        <v>0</v>
      </c>
      <c r="Q573" s="39">
        <v>0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  <c r="W573" s="39">
        <v>0</v>
      </c>
      <c r="X573" s="39">
        <v>0</v>
      </c>
      <c r="Y573" s="39">
        <v>0</v>
      </c>
      <c r="Z573" s="39">
        <v>0</v>
      </c>
      <c r="AA573" s="39">
        <v>0</v>
      </c>
      <c r="AB573" s="41">
        <v>2020</v>
      </c>
    </row>
    <row r="574" spans="1:28" ht="35.25" customHeight="1">
      <c r="A574" s="11">
        <v>1</v>
      </c>
      <c r="B574" s="2">
        <f>SUBTOTAL(103,$A$9:A574)</f>
        <v>558</v>
      </c>
      <c r="C574" s="8" t="s">
        <v>169</v>
      </c>
      <c r="D574" s="36">
        <f t="shared" si="22"/>
        <v>2850000.85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40">
        <v>0</v>
      </c>
      <c r="L574" s="39">
        <v>0</v>
      </c>
      <c r="M574" s="39">
        <v>2850000.85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  <c r="U574" s="39">
        <v>0</v>
      </c>
      <c r="V574" s="39">
        <v>0</v>
      </c>
      <c r="W574" s="39">
        <v>0</v>
      </c>
      <c r="X574" s="39">
        <v>0</v>
      </c>
      <c r="Y574" s="39">
        <v>0</v>
      </c>
      <c r="Z574" s="39">
        <v>0</v>
      </c>
      <c r="AA574" s="39">
        <v>0</v>
      </c>
      <c r="AB574" s="41">
        <v>2020</v>
      </c>
    </row>
    <row r="575" spans="1:28" ht="35.25" customHeight="1">
      <c r="A575" s="11">
        <v>1</v>
      </c>
      <c r="B575" s="2">
        <f>SUBTOTAL(103,$A$9:A575)</f>
        <v>559</v>
      </c>
      <c r="C575" s="8" t="s">
        <v>1193</v>
      </c>
      <c r="D575" s="36">
        <f t="shared" si="22"/>
        <v>2400000.56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40">
        <v>0</v>
      </c>
      <c r="L575" s="39">
        <v>0</v>
      </c>
      <c r="M575" s="39">
        <v>2400000.56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0</v>
      </c>
      <c r="U575" s="39">
        <v>0</v>
      </c>
      <c r="V575" s="39">
        <v>0</v>
      </c>
      <c r="W575" s="39">
        <v>0</v>
      </c>
      <c r="X575" s="39">
        <v>0</v>
      </c>
      <c r="Y575" s="39">
        <v>0</v>
      </c>
      <c r="Z575" s="39">
        <v>0</v>
      </c>
      <c r="AA575" s="39">
        <v>0</v>
      </c>
      <c r="AB575" s="41">
        <v>2020</v>
      </c>
    </row>
    <row r="576" spans="1:28" ht="35.25" customHeight="1">
      <c r="A576" s="11">
        <v>1</v>
      </c>
      <c r="B576" s="2">
        <f>SUBTOTAL(103,$A$9:A576)</f>
        <v>560</v>
      </c>
      <c r="C576" s="8" t="s">
        <v>1158</v>
      </c>
      <c r="D576" s="36">
        <f t="shared" si="22"/>
        <v>155887.62</v>
      </c>
      <c r="E576" s="39">
        <v>0</v>
      </c>
      <c r="F576" s="39">
        <v>0</v>
      </c>
      <c r="G576" s="39">
        <v>155887.62</v>
      </c>
      <c r="H576" s="39">
        <v>0</v>
      </c>
      <c r="I576" s="39">
        <v>0</v>
      </c>
      <c r="J576" s="39">
        <v>0</v>
      </c>
      <c r="K576" s="40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  <c r="W576" s="39">
        <v>0</v>
      </c>
      <c r="X576" s="39">
        <v>0</v>
      </c>
      <c r="Y576" s="39">
        <v>0</v>
      </c>
      <c r="Z576" s="39">
        <v>0</v>
      </c>
      <c r="AA576" s="39">
        <v>0</v>
      </c>
      <c r="AB576" s="41">
        <v>2020</v>
      </c>
    </row>
    <row r="577" spans="1:28" ht="35.25" customHeight="1">
      <c r="A577" s="11">
        <v>1</v>
      </c>
      <c r="B577" s="2">
        <f>SUBTOTAL(103,$A$9:A577)</f>
        <v>561</v>
      </c>
      <c r="C577" s="8" t="s">
        <v>258</v>
      </c>
      <c r="D577" s="36">
        <f t="shared" si="22"/>
        <v>1720062.01</v>
      </c>
      <c r="E577" s="39">
        <v>0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40">
        <v>0</v>
      </c>
      <c r="L577" s="39">
        <v>0</v>
      </c>
      <c r="M577" s="39">
        <v>1720062.01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  <c r="U577" s="39">
        <v>0</v>
      </c>
      <c r="V577" s="39">
        <v>0</v>
      </c>
      <c r="W577" s="39">
        <v>0</v>
      </c>
      <c r="X577" s="39">
        <v>0</v>
      </c>
      <c r="Y577" s="39">
        <v>0</v>
      </c>
      <c r="Z577" s="39">
        <v>0</v>
      </c>
      <c r="AA577" s="39">
        <v>0</v>
      </c>
      <c r="AB577" s="41">
        <v>2020</v>
      </c>
    </row>
    <row r="578" spans="1:28" ht="35.25" customHeight="1">
      <c r="A578" s="11">
        <v>1</v>
      </c>
      <c r="B578" s="2">
        <f>SUBTOTAL(103,$A$9:A578)</f>
        <v>562</v>
      </c>
      <c r="C578" s="8" t="s">
        <v>486</v>
      </c>
      <c r="D578" s="36">
        <f t="shared" si="22"/>
        <v>384630</v>
      </c>
      <c r="E578" s="39">
        <v>0</v>
      </c>
      <c r="F578" s="39">
        <v>0</v>
      </c>
      <c r="G578" s="39">
        <v>384630</v>
      </c>
      <c r="H578" s="39">
        <v>0</v>
      </c>
      <c r="I578" s="39">
        <v>0</v>
      </c>
      <c r="J578" s="39">
        <v>0</v>
      </c>
      <c r="K578" s="40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0</v>
      </c>
      <c r="U578" s="39">
        <v>0</v>
      </c>
      <c r="V578" s="39">
        <v>0</v>
      </c>
      <c r="W578" s="39">
        <v>0</v>
      </c>
      <c r="X578" s="39">
        <v>0</v>
      </c>
      <c r="Y578" s="39">
        <v>0</v>
      </c>
      <c r="Z578" s="39">
        <v>0</v>
      </c>
      <c r="AA578" s="39">
        <v>0</v>
      </c>
      <c r="AB578" s="41">
        <v>2020</v>
      </c>
    </row>
    <row r="579" spans="1:28" ht="35.25" customHeight="1">
      <c r="A579" s="11">
        <v>2</v>
      </c>
      <c r="B579" s="2">
        <f>SUBTOTAL(103,$A$9:A579)</f>
        <v>563</v>
      </c>
      <c r="C579" s="8" t="s">
        <v>886</v>
      </c>
      <c r="D579" s="36">
        <f>E579+F579+G579+H579+I579+J579+L579+M579+N579+O579+P579+Q579+R579+S579+T579+U579+V579+W579+X579+Y579+Z579+AA579</f>
        <v>1145700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40">
        <v>0</v>
      </c>
      <c r="L579" s="39">
        <v>0</v>
      </c>
      <c r="M579" s="39">
        <v>0</v>
      </c>
      <c r="N579" s="39">
        <v>0</v>
      </c>
      <c r="O579" s="39">
        <v>1145700</v>
      </c>
      <c r="P579" s="39">
        <v>0</v>
      </c>
      <c r="Q579" s="39">
        <v>0</v>
      </c>
      <c r="R579" s="39">
        <v>0</v>
      </c>
      <c r="S579" s="39">
        <v>0</v>
      </c>
      <c r="T579" s="39">
        <v>0</v>
      </c>
      <c r="U579" s="39">
        <v>0</v>
      </c>
      <c r="V579" s="39">
        <v>0</v>
      </c>
      <c r="W579" s="39">
        <v>0</v>
      </c>
      <c r="X579" s="39">
        <v>0</v>
      </c>
      <c r="Y579" s="39">
        <v>0</v>
      </c>
      <c r="Z579" s="39">
        <v>0</v>
      </c>
      <c r="AA579" s="39">
        <v>0</v>
      </c>
      <c r="AB579" s="41">
        <v>2020</v>
      </c>
    </row>
    <row r="580" spans="1:28" ht="35.25" customHeight="1">
      <c r="A580" s="11">
        <v>1</v>
      </c>
      <c r="B580" s="2">
        <f>SUBTOTAL(103,$A$9:A580)</f>
        <v>564</v>
      </c>
      <c r="C580" s="8" t="s">
        <v>814</v>
      </c>
      <c r="D580" s="36">
        <f>E580+F580+G580+H580+I580+J580+L580+M580+N580+O580+P580+Q580+R580+S580+T580+U580+V580+W580+X580+Y580+Z580+AA580</f>
        <v>297767</v>
      </c>
      <c r="E580" s="39">
        <v>0</v>
      </c>
      <c r="F580" s="39">
        <v>169948</v>
      </c>
      <c r="G580" s="39">
        <v>0</v>
      </c>
      <c r="H580" s="39">
        <v>127819</v>
      </c>
      <c r="I580" s="39">
        <v>0</v>
      </c>
      <c r="J580" s="39">
        <v>0</v>
      </c>
      <c r="K580" s="40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  <c r="W580" s="39">
        <v>0</v>
      </c>
      <c r="X580" s="39">
        <v>0</v>
      </c>
      <c r="Y580" s="39">
        <v>0</v>
      </c>
      <c r="Z580" s="39">
        <v>0</v>
      </c>
      <c r="AA580" s="39">
        <v>0</v>
      </c>
      <c r="AB580" s="41">
        <v>2020</v>
      </c>
    </row>
    <row r="581" spans="2:28" ht="35.25" customHeight="1">
      <c r="B581" s="8" t="s">
        <v>41</v>
      </c>
      <c r="C581" s="8"/>
      <c r="D581" s="36">
        <f>E581+F581+G581+H581+I581+J581+L581+M581+N581+O581+P581+Q581+R581+S581+T581+U581+V581+W581+X581+Y581+Z581+AA581</f>
        <v>91505630.80999999</v>
      </c>
      <c r="E581" s="36">
        <f aca="true" t="shared" si="23" ref="E581:AA581">SUM(E582:E666)</f>
        <v>1420972.2</v>
      </c>
      <c r="F581" s="36">
        <f t="shared" si="23"/>
        <v>5356905.4799999995</v>
      </c>
      <c r="G581" s="36">
        <f t="shared" si="23"/>
        <v>11278375.779999997</v>
      </c>
      <c r="H581" s="36">
        <f t="shared" si="23"/>
        <v>1087356.89</v>
      </c>
      <c r="I581" s="36">
        <f t="shared" si="23"/>
        <v>4564098.02</v>
      </c>
      <c r="J581" s="36">
        <f t="shared" si="23"/>
        <v>0</v>
      </c>
      <c r="K581" s="40">
        <f t="shared" si="23"/>
        <v>8</v>
      </c>
      <c r="L581" s="36">
        <f t="shared" si="23"/>
        <v>12849376</v>
      </c>
      <c r="M581" s="36">
        <f t="shared" si="23"/>
        <v>35119413.32</v>
      </c>
      <c r="N581" s="36">
        <f t="shared" si="23"/>
        <v>1435992.1</v>
      </c>
      <c r="O581" s="36">
        <f>SUM(O582:O666)</f>
        <v>17079746.02</v>
      </c>
      <c r="P581" s="36">
        <f t="shared" si="23"/>
        <v>1313395</v>
      </c>
      <c r="Q581" s="36">
        <f t="shared" si="23"/>
        <v>0</v>
      </c>
      <c r="R581" s="36">
        <f t="shared" si="23"/>
        <v>0</v>
      </c>
      <c r="S581" s="36">
        <f t="shared" si="23"/>
        <v>0</v>
      </c>
      <c r="T581" s="36">
        <f t="shared" si="23"/>
        <v>0</v>
      </c>
      <c r="U581" s="36">
        <f t="shared" si="23"/>
        <v>0</v>
      </c>
      <c r="V581" s="36">
        <f t="shared" si="23"/>
        <v>0</v>
      </c>
      <c r="W581" s="36">
        <f t="shared" si="23"/>
        <v>0</v>
      </c>
      <c r="X581" s="36">
        <f t="shared" si="23"/>
        <v>0</v>
      </c>
      <c r="Y581" s="36">
        <f t="shared" si="23"/>
        <v>0</v>
      </c>
      <c r="Z581" s="36">
        <f t="shared" si="23"/>
        <v>0</v>
      </c>
      <c r="AA581" s="36">
        <f t="shared" si="23"/>
        <v>0</v>
      </c>
      <c r="AB581" s="38" t="s">
        <v>36</v>
      </c>
    </row>
    <row r="582" spans="1:28" ht="35.25" customHeight="1">
      <c r="A582" s="11">
        <v>1</v>
      </c>
      <c r="B582" s="2">
        <f>SUBTOTAL(103,$A$9:A582)</f>
        <v>565</v>
      </c>
      <c r="C582" s="8" t="s">
        <v>908</v>
      </c>
      <c r="D582" s="36">
        <f aca="true" t="shared" si="24" ref="D582:D645">E582+F582+G582+H582+I582+J582+L582+M582+N582+O582+P582+Q582+R582+S582+T582+U582+V582+W582+X582+Y582+Z582+AA582</f>
        <v>1638410.4</v>
      </c>
      <c r="E582" s="39">
        <v>576166.82</v>
      </c>
      <c r="F582" s="39">
        <v>799885.96</v>
      </c>
      <c r="G582" s="39">
        <v>0</v>
      </c>
      <c r="H582" s="39">
        <v>262357.62</v>
      </c>
      <c r="I582" s="39">
        <v>0</v>
      </c>
      <c r="J582" s="39">
        <v>0</v>
      </c>
      <c r="K582" s="40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  <c r="W582" s="39">
        <v>0</v>
      </c>
      <c r="X582" s="39">
        <v>0</v>
      </c>
      <c r="Y582" s="39">
        <v>0</v>
      </c>
      <c r="Z582" s="39">
        <v>0</v>
      </c>
      <c r="AA582" s="39">
        <v>0</v>
      </c>
      <c r="AB582" s="41">
        <v>2020</v>
      </c>
    </row>
    <row r="583" spans="1:28" ht="35.25" customHeight="1">
      <c r="A583" s="11">
        <v>1</v>
      </c>
      <c r="B583" s="2">
        <f>SUBTOTAL(103,$A$9:A583)</f>
        <v>566</v>
      </c>
      <c r="C583" s="8" t="s">
        <v>1149</v>
      </c>
      <c r="D583" s="36">
        <f t="shared" si="24"/>
        <v>796377.12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40">
        <v>0</v>
      </c>
      <c r="L583" s="39">
        <v>0</v>
      </c>
      <c r="M583" s="39">
        <v>796377.12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0</v>
      </c>
      <c r="U583" s="39">
        <v>0</v>
      </c>
      <c r="V583" s="39">
        <v>0</v>
      </c>
      <c r="W583" s="39">
        <v>0</v>
      </c>
      <c r="X583" s="39">
        <v>0</v>
      </c>
      <c r="Y583" s="39">
        <v>0</v>
      </c>
      <c r="Z583" s="39">
        <v>0</v>
      </c>
      <c r="AA583" s="39">
        <v>0</v>
      </c>
      <c r="AB583" s="41">
        <v>2020</v>
      </c>
    </row>
    <row r="584" spans="1:28" ht="35.25" customHeight="1">
      <c r="A584" s="11">
        <v>1</v>
      </c>
      <c r="B584" s="2">
        <f>SUBTOTAL(103,$A$9:A584)</f>
        <v>567</v>
      </c>
      <c r="C584" s="8" t="s">
        <v>449</v>
      </c>
      <c r="D584" s="36">
        <f t="shared" si="24"/>
        <v>1122303</v>
      </c>
      <c r="E584" s="39">
        <v>0</v>
      </c>
      <c r="F584" s="39">
        <v>0</v>
      </c>
      <c r="G584" s="39">
        <v>312711</v>
      </c>
      <c r="H584" s="39">
        <v>0</v>
      </c>
      <c r="I584" s="39">
        <v>0</v>
      </c>
      <c r="J584" s="39">
        <v>0</v>
      </c>
      <c r="K584" s="40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809592</v>
      </c>
      <c r="Q584" s="39">
        <v>0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  <c r="W584" s="39">
        <v>0</v>
      </c>
      <c r="X584" s="39">
        <v>0</v>
      </c>
      <c r="Y584" s="39">
        <v>0</v>
      </c>
      <c r="Z584" s="39">
        <v>0</v>
      </c>
      <c r="AA584" s="39">
        <v>0</v>
      </c>
      <c r="AB584" s="41">
        <v>2020</v>
      </c>
    </row>
    <row r="585" spans="1:28" ht="35.25" customHeight="1">
      <c r="A585" s="11">
        <v>1</v>
      </c>
      <c r="B585" s="2">
        <f>SUBTOTAL(103,$A$9:A585)</f>
        <v>568</v>
      </c>
      <c r="C585" s="8" t="s">
        <v>773</v>
      </c>
      <c r="D585" s="36">
        <f t="shared" si="24"/>
        <v>1750000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40">
        <v>1</v>
      </c>
      <c r="L585" s="39">
        <v>1750000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0</v>
      </c>
      <c r="U585" s="39">
        <v>0</v>
      </c>
      <c r="V585" s="39">
        <v>0</v>
      </c>
      <c r="W585" s="39">
        <v>0</v>
      </c>
      <c r="X585" s="39">
        <v>0</v>
      </c>
      <c r="Y585" s="39">
        <v>0</v>
      </c>
      <c r="Z585" s="39">
        <v>0</v>
      </c>
      <c r="AA585" s="39">
        <v>0</v>
      </c>
      <c r="AB585" s="41">
        <v>2020</v>
      </c>
    </row>
    <row r="586" spans="1:28" ht="35.25" customHeight="1">
      <c r="A586" s="11">
        <v>1</v>
      </c>
      <c r="B586" s="2">
        <f>SUBTOTAL(103,$A$9:A586)</f>
        <v>569</v>
      </c>
      <c r="C586" s="8" t="s">
        <v>633</v>
      </c>
      <c r="D586" s="36">
        <f t="shared" si="24"/>
        <v>1832116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40">
        <v>1</v>
      </c>
      <c r="L586" s="39">
        <v>1832116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39">
        <v>0</v>
      </c>
      <c r="Z586" s="39">
        <v>0</v>
      </c>
      <c r="AA586" s="39">
        <v>0</v>
      </c>
      <c r="AB586" s="41">
        <v>2020</v>
      </c>
    </row>
    <row r="587" spans="1:28" ht="35.25" customHeight="1">
      <c r="A587" s="11">
        <v>1</v>
      </c>
      <c r="B587" s="2">
        <f>SUBTOTAL(103,$A$9:A587)</f>
        <v>570</v>
      </c>
      <c r="C587" s="8" t="s">
        <v>419</v>
      </c>
      <c r="D587" s="36">
        <f t="shared" si="24"/>
        <v>310860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40">
        <v>0</v>
      </c>
      <c r="L587" s="39">
        <v>0</v>
      </c>
      <c r="M587" s="39">
        <v>0</v>
      </c>
      <c r="N587" s="39">
        <v>0</v>
      </c>
      <c r="O587" s="39">
        <v>310860</v>
      </c>
      <c r="P587" s="39">
        <v>0</v>
      </c>
      <c r="Q587" s="39">
        <v>0</v>
      </c>
      <c r="R587" s="39">
        <v>0</v>
      </c>
      <c r="S587" s="39">
        <v>0</v>
      </c>
      <c r="T587" s="39">
        <v>0</v>
      </c>
      <c r="U587" s="39">
        <v>0</v>
      </c>
      <c r="V587" s="39">
        <v>0</v>
      </c>
      <c r="W587" s="39">
        <v>0</v>
      </c>
      <c r="X587" s="39">
        <v>0</v>
      </c>
      <c r="Y587" s="39">
        <v>0</v>
      </c>
      <c r="Z587" s="39">
        <v>0</v>
      </c>
      <c r="AA587" s="39">
        <v>0</v>
      </c>
      <c r="AB587" s="41">
        <v>2020</v>
      </c>
    </row>
    <row r="588" spans="1:28" ht="35.25" customHeight="1">
      <c r="A588" s="11">
        <v>1</v>
      </c>
      <c r="B588" s="2">
        <f>SUBTOTAL(103,$A$9:A588)</f>
        <v>571</v>
      </c>
      <c r="C588" s="8" t="s">
        <v>635</v>
      </c>
      <c r="D588" s="36">
        <f t="shared" si="24"/>
        <v>209441.4</v>
      </c>
      <c r="E588" s="39">
        <v>0</v>
      </c>
      <c r="F588" s="39">
        <v>0</v>
      </c>
      <c r="G588" s="39">
        <v>209441.4</v>
      </c>
      <c r="H588" s="39">
        <v>0</v>
      </c>
      <c r="I588" s="39">
        <v>0</v>
      </c>
      <c r="J588" s="39">
        <v>0</v>
      </c>
      <c r="K588" s="40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0</v>
      </c>
      <c r="U588" s="39">
        <v>0</v>
      </c>
      <c r="V588" s="39">
        <v>0</v>
      </c>
      <c r="W588" s="39">
        <v>0</v>
      </c>
      <c r="X588" s="39">
        <v>0</v>
      </c>
      <c r="Y588" s="39">
        <v>0</v>
      </c>
      <c r="Z588" s="39">
        <v>0</v>
      </c>
      <c r="AA588" s="39">
        <v>0</v>
      </c>
      <c r="AB588" s="41">
        <v>2020</v>
      </c>
    </row>
    <row r="589" spans="1:28" ht="35.25" customHeight="1">
      <c r="A589" s="11">
        <v>1</v>
      </c>
      <c r="B589" s="2">
        <f>SUBTOTAL(103,$A$9:A589)</f>
        <v>572</v>
      </c>
      <c r="C589" s="8" t="s">
        <v>909</v>
      </c>
      <c r="D589" s="36">
        <f t="shared" si="24"/>
        <v>944850</v>
      </c>
      <c r="E589" s="39">
        <v>0</v>
      </c>
      <c r="F589" s="39">
        <v>0</v>
      </c>
      <c r="G589" s="39">
        <v>47050</v>
      </c>
      <c r="H589" s="39">
        <v>0</v>
      </c>
      <c r="I589" s="39">
        <v>0</v>
      </c>
      <c r="J589" s="39">
        <v>0</v>
      </c>
      <c r="K589" s="40">
        <v>0</v>
      </c>
      <c r="L589" s="39">
        <v>0</v>
      </c>
      <c r="M589" s="39">
        <v>858000</v>
      </c>
      <c r="N589" s="39">
        <v>39800</v>
      </c>
      <c r="O589" s="39">
        <v>0</v>
      </c>
      <c r="P589" s="39">
        <v>0</v>
      </c>
      <c r="Q589" s="39">
        <v>0</v>
      </c>
      <c r="R589" s="39">
        <v>0</v>
      </c>
      <c r="S589" s="39">
        <v>0</v>
      </c>
      <c r="T589" s="39">
        <v>0</v>
      </c>
      <c r="U589" s="39">
        <v>0</v>
      </c>
      <c r="V589" s="39">
        <v>0</v>
      </c>
      <c r="W589" s="39">
        <v>0</v>
      </c>
      <c r="X589" s="39">
        <v>0</v>
      </c>
      <c r="Y589" s="39">
        <v>0</v>
      </c>
      <c r="Z589" s="39">
        <v>0</v>
      </c>
      <c r="AA589" s="39">
        <v>0</v>
      </c>
      <c r="AB589" s="41">
        <v>2020</v>
      </c>
    </row>
    <row r="590" spans="1:28" ht="35.25" customHeight="1">
      <c r="A590" s="11">
        <v>1</v>
      </c>
      <c r="B590" s="2">
        <f>SUBTOTAL(103,$A$9:A590)</f>
        <v>573</v>
      </c>
      <c r="C590" s="8" t="s">
        <v>767</v>
      </c>
      <c r="D590" s="36">
        <f t="shared" si="24"/>
        <v>258344.1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40">
        <v>0</v>
      </c>
      <c r="L590" s="39">
        <v>0</v>
      </c>
      <c r="M590" s="39">
        <v>0</v>
      </c>
      <c r="N590" s="39">
        <v>258344.1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39">
        <v>0</v>
      </c>
      <c r="Z590" s="39">
        <v>0</v>
      </c>
      <c r="AA590" s="39">
        <v>0</v>
      </c>
      <c r="AB590" s="41">
        <v>2020</v>
      </c>
    </row>
    <row r="591" spans="1:28" ht="35.25" customHeight="1">
      <c r="A591" s="11">
        <v>1</v>
      </c>
      <c r="B591" s="2">
        <f>SUBTOTAL(103,$A$9:A591)</f>
        <v>574</v>
      </c>
      <c r="C591" s="8" t="s">
        <v>682</v>
      </c>
      <c r="D591" s="36">
        <f t="shared" si="24"/>
        <v>543814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40">
        <v>0</v>
      </c>
      <c r="L591" s="39">
        <v>0</v>
      </c>
      <c r="M591" s="39">
        <v>543814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  <c r="W591" s="39">
        <v>0</v>
      </c>
      <c r="X591" s="39">
        <v>0</v>
      </c>
      <c r="Y591" s="39">
        <v>0</v>
      </c>
      <c r="Z591" s="39">
        <v>0</v>
      </c>
      <c r="AA591" s="39">
        <v>0</v>
      </c>
      <c r="AB591" s="41">
        <v>2020</v>
      </c>
    </row>
    <row r="592" spans="1:28" ht="35.25" customHeight="1">
      <c r="A592" s="11">
        <v>1</v>
      </c>
      <c r="B592" s="2">
        <f>SUBTOTAL(103,$A$9:A592)</f>
        <v>575</v>
      </c>
      <c r="C592" s="8" t="s">
        <v>605</v>
      </c>
      <c r="D592" s="36">
        <f t="shared" si="24"/>
        <v>228767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40">
        <v>0</v>
      </c>
      <c r="L592" s="39">
        <v>0</v>
      </c>
      <c r="M592" s="39">
        <v>0</v>
      </c>
      <c r="N592" s="39">
        <v>0</v>
      </c>
      <c r="O592" s="39">
        <v>228767</v>
      </c>
      <c r="P592" s="39">
        <v>0</v>
      </c>
      <c r="Q592" s="39">
        <v>0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0</v>
      </c>
      <c r="Z592" s="39">
        <v>0</v>
      </c>
      <c r="AA592" s="39">
        <v>0</v>
      </c>
      <c r="AB592" s="41">
        <v>2020</v>
      </c>
    </row>
    <row r="593" spans="1:28" ht="35.25" customHeight="1">
      <c r="A593" s="11">
        <v>1</v>
      </c>
      <c r="B593" s="2">
        <f>SUBTOTAL(103,$A$9:A593)</f>
        <v>576</v>
      </c>
      <c r="C593" s="8" t="s">
        <v>414</v>
      </c>
      <c r="D593" s="36">
        <f t="shared" si="24"/>
        <v>144926.37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40">
        <v>0</v>
      </c>
      <c r="L593" s="39">
        <v>0</v>
      </c>
      <c r="M593" s="39">
        <v>0</v>
      </c>
      <c r="N593" s="39">
        <v>0</v>
      </c>
      <c r="O593" s="39">
        <v>144926.37</v>
      </c>
      <c r="P593" s="39">
        <v>0</v>
      </c>
      <c r="Q593" s="39">
        <v>0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39">
        <v>0</v>
      </c>
      <c r="Z593" s="39">
        <v>0</v>
      </c>
      <c r="AA593" s="39">
        <v>0</v>
      </c>
      <c r="AB593" s="41">
        <v>2020</v>
      </c>
    </row>
    <row r="594" spans="1:28" ht="35.25" customHeight="1">
      <c r="A594" s="11">
        <v>1</v>
      </c>
      <c r="B594" s="2">
        <f>SUBTOTAL(103,$A$9:A594)</f>
        <v>577</v>
      </c>
      <c r="C594" s="8" t="s">
        <v>415</v>
      </c>
      <c r="D594" s="36">
        <f t="shared" si="24"/>
        <v>1390097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40">
        <v>0</v>
      </c>
      <c r="L594" s="39">
        <v>0</v>
      </c>
      <c r="M594" s="39">
        <v>1390097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  <c r="S594" s="39">
        <v>0</v>
      </c>
      <c r="T594" s="39">
        <v>0</v>
      </c>
      <c r="U594" s="39">
        <v>0</v>
      </c>
      <c r="V594" s="39">
        <v>0</v>
      </c>
      <c r="W594" s="39">
        <v>0</v>
      </c>
      <c r="X594" s="39">
        <v>0</v>
      </c>
      <c r="Y594" s="39">
        <v>0</v>
      </c>
      <c r="Z594" s="39">
        <v>0</v>
      </c>
      <c r="AA594" s="39">
        <v>0</v>
      </c>
      <c r="AB594" s="41">
        <v>2020</v>
      </c>
    </row>
    <row r="595" spans="1:28" ht="35.25" customHeight="1">
      <c r="A595" s="11">
        <v>1</v>
      </c>
      <c r="B595" s="2">
        <f>SUBTOTAL(103,$A$9:A595)</f>
        <v>578</v>
      </c>
      <c r="C595" s="8" t="s">
        <v>416</v>
      </c>
      <c r="D595" s="36">
        <f t="shared" si="24"/>
        <v>2161108</v>
      </c>
      <c r="E595" s="39">
        <v>0</v>
      </c>
      <c r="F595" s="39">
        <v>0</v>
      </c>
      <c r="G595" s="39">
        <v>0</v>
      </c>
      <c r="H595" s="39">
        <v>125812</v>
      </c>
      <c r="I595" s="39">
        <v>0</v>
      </c>
      <c r="J595" s="39">
        <v>0</v>
      </c>
      <c r="K595" s="40">
        <v>1</v>
      </c>
      <c r="L595" s="39">
        <v>82796</v>
      </c>
      <c r="M595" s="39">
        <v>1952500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  <c r="W595" s="39">
        <v>0</v>
      </c>
      <c r="X595" s="39">
        <v>0</v>
      </c>
      <c r="Y595" s="39">
        <v>0</v>
      </c>
      <c r="Z595" s="39">
        <v>0</v>
      </c>
      <c r="AA595" s="39">
        <v>0</v>
      </c>
      <c r="AB595" s="41">
        <v>2020</v>
      </c>
    </row>
    <row r="596" spans="1:28" ht="35.25" customHeight="1">
      <c r="A596" s="11">
        <v>1</v>
      </c>
      <c r="B596" s="2">
        <f>SUBTOTAL(103,$A$9:A596)</f>
        <v>579</v>
      </c>
      <c r="C596" s="8" t="s">
        <v>188</v>
      </c>
      <c r="D596" s="36">
        <f t="shared" si="24"/>
        <v>796086</v>
      </c>
      <c r="E596" s="39">
        <v>0</v>
      </c>
      <c r="F596" s="39">
        <v>0</v>
      </c>
      <c r="G596" s="39">
        <v>330086</v>
      </c>
      <c r="H596" s="39">
        <v>0</v>
      </c>
      <c r="I596" s="39">
        <v>0</v>
      </c>
      <c r="J596" s="39">
        <v>0</v>
      </c>
      <c r="K596" s="40">
        <v>0</v>
      </c>
      <c r="L596" s="39">
        <v>0</v>
      </c>
      <c r="M596" s="39">
        <v>266000</v>
      </c>
      <c r="N596" s="39">
        <v>0</v>
      </c>
      <c r="O596" s="39">
        <v>200000</v>
      </c>
      <c r="P596" s="39">
        <v>0</v>
      </c>
      <c r="Q596" s="39">
        <v>0</v>
      </c>
      <c r="R596" s="39">
        <v>0</v>
      </c>
      <c r="S596" s="39">
        <v>0</v>
      </c>
      <c r="T596" s="39">
        <v>0</v>
      </c>
      <c r="U596" s="39">
        <v>0</v>
      </c>
      <c r="V596" s="39">
        <v>0</v>
      </c>
      <c r="W596" s="39">
        <v>0</v>
      </c>
      <c r="X596" s="39">
        <v>0</v>
      </c>
      <c r="Y596" s="39">
        <v>0</v>
      </c>
      <c r="Z596" s="39">
        <v>0</v>
      </c>
      <c r="AA596" s="39">
        <v>0</v>
      </c>
      <c r="AB596" s="41">
        <v>2020</v>
      </c>
    </row>
    <row r="597" spans="1:28" ht="35.25" customHeight="1">
      <c r="A597" s="11">
        <v>1</v>
      </c>
      <c r="B597" s="2">
        <f>SUBTOTAL(103,$A$9:A597)</f>
        <v>580</v>
      </c>
      <c r="C597" s="8" t="s">
        <v>636</v>
      </c>
      <c r="D597" s="36">
        <f t="shared" si="24"/>
        <v>1856000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40">
        <v>1</v>
      </c>
      <c r="L597" s="39">
        <v>1856000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0</v>
      </c>
      <c r="U597" s="39">
        <v>0</v>
      </c>
      <c r="V597" s="39">
        <v>0</v>
      </c>
      <c r="W597" s="39">
        <v>0</v>
      </c>
      <c r="X597" s="39">
        <v>0</v>
      </c>
      <c r="Y597" s="39">
        <v>0</v>
      </c>
      <c r="Z597" s="39">
        <v>0</v>
      </c>
      <c r="AA597" s="39">
        <v>0</v>
      </c>
      <c r="AB597" s="41">
        <v>2020</v>
      </c>
    </row>
    <row r="598" spans="1:28" ht="35.25" customHeight="1">
      <c r="A598" s="11">
        <v>1</v>
      </c>
      <c r="B598" s="2">
        <f>SUBTOTAL(103,$A$9:A598)</f>
        <v>581</v>
      </c>
      <c r="C598" s="8" t="s">
        <v>453</v>
      </c>
      <c r="D598" s="36">
        <f t="shared" si="24"/>
        <v>693526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40">
        <v>0</v>
      </c>
      <c r="L598" s="39">
        <v>0</v>
      </c>
      <c r="M598" s="39">
        <v>693526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  <c r="U598" s="39">
        <v>0</v>
      </c>
      <c r="V598" s="39">
        <v>0</v>
      </c>
      <c r="W598" s="39">
        <v>0</v>
      </c>
      <c r="X598" s="39">
        <v>0</v>
      </c>
      <c r="Y598" s="39">
        <v>0</v>
      </c>
      <c r="Z598" s="39">
        <v>0</v>
      </c>
      <c r="AA598" s="39">
        <v>0</v>
      </c>
      <c r="AB598" s="41">
        <v>2020</v>
      </c>
    </row>
    <row r="599" spans="1:28" ht="35.25" customHeight="1">
      <c r="A599" s="11">
        <v>1</v>
      </c>
      <c r="B599" s="2">
        <f>SUBTOTAL(103,$A$9:A599)</f>
        <v>582</v>
      </c>
      <c r="C599" s="8" t="s">
        <v>262</v>
      </c>
      <c r="D599" s="36">
        <f t="shared" si="24"/>
        <v>347354</v>
      </c>
      <c r="E599" s="39">
        <v>0</v>
      </c>
      <c r="F599" s="39">
        <v>0</v>
      </c>
      <c r="G599" s="39">
        <v>0</v>
      </c>
      <c r="H599" s="39">
        <v>0</v>
      </c>
      <c r="I599" s="39">
        <v>347354</v>
      </c>
      <c r="J599" s="39">
        <v>0</v>
      </c>
      <c r="K599" s="40">
        <v>0</v>
      </c>
      <c r="L599" s="39">
        <v>0</v>
      </c>
      <c r="M599" s="39">
        <v>0</v>
      </c>
      <c r="N599" s="39">
        <v>0</v>
      </c>
      <c r="O599" s="39">
        <v>0</v>
      </c>
      <c r="P599" s="39">
        <v>0</v>
      </c>
      <c r="Q599" s="39">
        <v>0</v>
      </c>
      <c r="R599" s="39">
        <v>0</v>
      </c>
      <c r="S599" s="39">
        <v>0</v>
      </c>
      <c r="T599" s="39">
        <v>0</v>
      </c>
      <c r="U599" s="39">
        <v>0</v>
      </c>
      <c r="V599" s="39">
        <v>0</v>
      </c>
      <c r="W599" s="39">
        <v>0</v>
      </c>
      <c r="X599" s="39">
        <v>0</v>
      </c>
      <c r="Y599" s="39">
        <v>0</v>
      </c>
      <c r="Z599" s="39">
        <v>0</v>
      </c>
      <c r="AA599" s="39">
        <v>0</v>
      </c>
      <c r="AB599" s="41">
        <v>2020</v>
      </c>
    </row>
    <row r="600" spans="1:28" ht="35.25" customHeight="1">
      <c r="A600" s="11">
        <v>1</v>
      </c>
      <c r="B600" s="2">
        <f>SUBTOTAL(103,$A$9:A600)</f>
        <v>583</v>
      </c>
      <c r="C600" s="8" t="s">
        <v>949</v>
      </c>
      <c r="D600" s="36">
        <f t="shared" si="24"/>
        <v>1832116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0</v>
      </c>
      <c r="K600" s="40">
        <v>1</v>
      </c>
      <c r="L600" s="39">
        <v>1832116</v>
      </c>
      <c r="M600" s="39">
        <v>0</v>
      </c>
      <c r="N600" s="39">
        <v>0</v>
      </c>
      <c r="O600" s="39">
        <v>0</v>
      </c>
      <c r="P600" s="39">
        <v>0</v>
      </c>
      <c r="Q600" s="39">
        <v>0</v>
      </c>
      <c r="R600" s="39">
        <v>0</v>
      </c>
      <c r="S600" s="39">
        <v>0</v>
      </c>
      <c r="T600" s="39">
        <v>0</v>
      </c>
      <c r="U600" s="39">
        <v>0</v>
      </c>
      <c r="V600" s="39">
        <v>0</v>
      </c>
      <c r="W600" s="39">
        <v>0</v>
      </c>
      <c r="X600" s="39">
        <v>0</v>
      </c>
      <c r="Y600" s="39">
        <v>0</v>
      </c>
      <c r="Z600" s="39">
        <v>0</v>
      </c>
      <c r="AA600" s="39">
        <v>0</v>
      </c>
      <c r="AB600" s="41">
        <v>2020</v>
      </c>
    </row>
    <row r="601" spans="1:28" ht="35.25" customHeight="1">
      <c r="A601" s="11">
        <v>1</v>
      </c>
      <c r="B601" s="2">
        <f>SUBTOTAL(103,$A$9:A601)</f>
        <v>584</v>
      </c>
      <c r="C601" s="8" t="s">
        <v>920</v>
      </c>
      <c r="D601" s="36">
        <f t="shared" si="24"/>
        <v>240211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40">
        <v>0</v>
      </c>
      <c r="L601" s="39">
        <v>0</v>
      </c>
      <c r="M601" s="39">
        <v>0</v>
      </c>
      <c r="N601" s="39">
        <v>0</v>
      </c>
      <c r="O601" s="39">
        <v>240211</v>
      </c>
      <c r="P601" s="39">
        <v>0</v>
      </c>
      <c r="Q601" s="39">
        <v>0</v>
      </c>
      <c r="R601" s="39">
        <v>0</v>
      </c>
      <c r="S601" s="39">
        <v>0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39">
        <v>0</v>
      </c>
      <c r="Z601" s="39">
        <v>0</v>
      </c>
      <c r="AA601" s="39">
        <v>0</v>
      </c>
      <c r="AB601" s="41">
        <v>2020</v>
      </c>
    </row>
    <row r="602" spans="1:28" ht="35.25" customHeight="1">
      <c r="A602" s="11">
        <v>1</v>
      </c>
      <c r="B602" s="2">
        <f>SUBTOTAL(103,$A$9:A602)</f>
        <v>585</v>
      </c>
      <c r="C602" s="8" t="s">
        <v>830</v>
      </c>
      <c r="D602" s="36">
        <f t="shared" si="24"/>
        <v>155581.73</v>
      </c>
      <c r="E602" s="39">
        <v>0</v>
      </c>
      <c r="F602" s="39">
        <v>0</v>
      </c>
      <c r="G602" s="39">
        <v>0</v>
      </c>
      <c r="H602" s="39">
        <v>155581.73</v>
      </c>
      <c r="I602" s="39">
        <v>0</v>
      </c>
      <c r="J602" s="39">
        <v>0</v>
      </c>
      <c r="K602" s="40">
        <v>0</v>
      </c>
      <c r="L602" s="39">
        <v>0</v>
      </c>
      <c r="M602" s="39">
        <v>0</v>
      </c>
      <c r="N602" s="39">
        <v>0</v>
      </c>
      <c r="O602" s="39">
        <v>0</v>
      </c>
      <c r="P602" s="39">
        <v>0</v>
      </c>
      <c r="Q602" s="39">
        <v>0</v>
      </c>
      <c r="R602" s="39">
        <v>0</v>
      </c>
      <c r="S602" s="39">
        <v>0</v>
      </c>
      <c r="T602" s="39">
        <v>0</v>
      </c>
      <c r="U602" s="39">
        <v>0</v>
      </c>
      <c r="V602" s="39">
        <v>0</v>
      </c>
      <c r="W602" s="39">
        <v>0</v>
      </c>
      <c r="X602" s="39">
        <v>0</v>
      </c>
      <c r="Y602" s="39">
        <v>0</v>
      </c>
      <c r="Z602" s="39">
        <v>0</v>
      </c>
      <c r="AA602" s="39">
        <v>0</v>
      </c>
      <c r="AB602" s="41">
        <v>2020</v>
      </c>
    </row>
    <row r="603" spans="1:28" ht="35.25" customHeight="1">
      <c r="A603" s="11">
        <v>1</v>
      </c>
      <c r="B603" s="2">
        <f>SUBTOTAL(103,$A$9:A603)</f>
        <v>586</v>
      </c>
      <c r="C603" s="8" t="s">
        <v>968</v>
      </c>
      <c r="D603" s="36">
        <f t="shared" si="24"/>
        <v>1467871.96</v>
      </c>
      <c r="E603" s="39">
        <v>0</v>
      </c>
      <c r="F603" s="39">
        <v>0</v>
      </c>
      <c r="G603" s="39">
        <v>1467871.96</v>
      </c>
      <c r="H603" s="39">
        <v>0</v>
      </c>
      <c r="I603" s="39">
        <v>0</v>
      </c>
      <c r="J603" s="39">
        <v>0</v>
      </c>
      <c r="K603" s="40">
        <v>0</v>
      </c>
      <c r="L603" s="39">
        <v>0</v>
      </c>
      <c r="M603" s="39">
        <v>0</v>
      </c>
      <c r="N603" s="39">
        <v>0</v>
      </c>
      <c r="O603" s="39">
        <v>0</v>
      </c>
      <c r="P603" s="39">
        <v>0</v>
      </c>
      <c r="Q603" s="39">
        <v>0</v>
      </c>
      <c r="R603" s="39">
        <v>0</v>
      </c>
      <c r="S603" s="39">
        <v>0</v>
      </c>
      <c r="T603" s="39">
        <v>0</v>
      </c>
      <c r="U603" s="39">
        <v>0</v>
      </c>
      <c r="V603" s="39">
        <v>0</v>
      </c>
      <c r="W603" s="39">
        <v>0</v>
      </c>
      <c r="X603" s="39">
        <v>0</v>
      </c>
      <c r="Y603" s="39">
        <v>0</v>
      </c>
      <c r="Z603" s="39">
        <v>0</v>
      </c>
      <c r="AA603" s="39">
        <v>0</v>
      </c>
      <c r="AB603" s="41">
        <v>2020</v>
      </c>
    </row>
    <row r="604" spans="1:28" ht="35.25" customHeight="1">
      <c r="A604" s="11">
        <v>1</v>
      </c>
      <c r="B604" s="2">
        <f>SUBTOTAL(103,$A$9:A604)</f>
        <v>587</v>
      </c>
      <c r="C604" s="8" t="s">
        <v>967</v>
      </c>
      <c r="D604" s="36">
        <f t="shared" si="24"/>
        <v>3131855.51</v>
      </c>
      <c r="E604" s="39">
        <v>0</v>
      </c>
      <c r="F604" s="39">
        <v>0</v>
      </c>
      <c r="G604" s="39">
        <v>3131855.51</v>
      </c>
      <c r="H604" s="39">
        <v>0</v>
      </c>
      <c r="I604" s="39">
        <v>0</v>
      </c>
      <c r="J604" s="39">
        <v>0</v>
      </c>
      <c r="K604" s="40">
        <v>0</v>
      </c>
      <c r="L604" s="39">
        <v>0</v>
      </c>
      <c r="M604" s="39">
        <v>0</v>
      </c>
      <c r="N604" s="39">
        <v>0</v>
      </c>
      <c r="O604" s="39">
        <v>0</v>
      </c>
      <c r="P604" s="39">
        <v>0</v>
      </c>
      <c r="Q604" s="39">
        <v>0</v>
      </c>
      <c r="R604" s="39">
        <v>0</v>
      </c>
      <c r="S604" s="39">
        <v>0</v>
      </c>
      <c r="T604" s="39">
        <v>0</v>
      </c>
      <c r="U604" s="39">
        <v>0</v>
      </c>
      <c r="V604" s="39">
        <v>0</v>
      </c>
      <c r="W604" s="39">
        <v>0</v>
      </c>
      <c r="X604" s="39">
        <v>0</v>
      </c>
      <c r="Y604" s="39">
        <v>0</v>
      </c>
      <c r="Z604" s="39">
        <v>0</v>
      </c>
      <c r="AA604" s="39">
        <v>0</v>
      </c>
      <c r="AB604" s="41">
        <v>2020</v>
      </c>
    </row>
    <row r="605" spans="1:28" ht="35.25" customHeight="1">
      <c r="A605" s="11">
        <v>1</v>
      </c>
      <c r="B605" s="2">
        <f>SUBTOTAL(103,$A$9:A605)</f>
        <v>588</v>
      </c>
      <c r="C605" s="8" t="s">
        <v>420</v>
      </c>
      <c r="D605" s="36">
        <f t="shared" si="24"/>
        <v>226200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40">
        <v>0</v>
      </c>
      <c r="L605" s="39">
        <v>0</v>
      </c>
      <c r="M605" s="39">
        <v>226200</v>
      </c>
      <c r="N605" s="39">
        <v>0</v>
      </c>
      <c r="O605" s="39">
        <v>0</v>
      </c>
      <c r="P605" s="39">
        <v>0</v>
      </c>
      <c r="Q605" s="39">
        <v>0</v>
      </c>
      <c r="R605" s="39">
        <v>0</v>
      </c>
      <c r="S605" s="39">
        <v>0</v>
      </c>
      <c r="T605" s="39">
        <v>0</v>
      </c>
      <c r="U605" s="39">
        <v>0</v>
      </c>
      <c r="V605" s="39">
        <v>0</v>
      </c>
      <c r="W605" s="39">
        <v>0</v>
      </c>
      <c r="X605" s="39">
        <v>0</v>
      </c>
      <c r="Y605" s="39">
        <v>0</v>
      </c>
      <c r="Z605" s="39">
        <v>0</v>
      </c>
      <c r="AA605" s="39">
        <v>0</v>
      </c>
      <c r="AB605" s="41">
        <v>2020</v>
      </c>
    </row>
    <row r="606" spans="1:28" ht="35.25" customHeight="1">
      <c r="A606" s="11">
        <v>1</v>
      </c>
      <c r="B606" s="2">
        <f>SUBTOTAL(103,$A$9:A606)</f>
        <v>589</v>
      </c>
      <c r="C606" s="8" t="s">
        <v>91</v>
      </c>
      <c r="D606" s="36">
        <f t="shared" si="24"/>
        <v>419031</v>
      </c>
      <c r="E606" s="39">
        <v>117495</v>
      </c>
      <c r="F606" s="39">
        <v>301536</v>
      </c>
      <c r="G606" s="39">
        <v>0</v>
      </c>
      <c r="H606" s="39">
        <v>0</v>
      </c>
      <c r="I606" s="39">
        <v>0</v>
      </c>
      <c r="J606" s="39">
        <v>0</v>
      </c>
      <c r="K606" s="40">
        <v>0</v>
      </c>
      <c r="L606" s="39">
        <v>0</v>
      </c>
      <c r="M606" s="39">
        <v>0</v>
      </c>
      <c r="N606" s="39">
        <v>0</v>
      </c>
      <c r="O606" s="39">
        <v>0</v>
      </c>
      <c r="P606" s="39">
        <v>0</v>
      </c>
      <c r="Q606" s="39">
        <v>0</v>
      </c>
      <c r="R606" s="39">
        <v>0</v>
      </c>
      <c r="S606" s="39">
        <v>0</v>
      </c>
      <c r="T606" s="39">
        <v>0</v>
      </c>
      <c r="U606" s="39">
        <v>0</v>
      </c>
      <c r="V606" s="39">
        <v>0</v>
      </c>
      <c r="W606" s="39">
        <v>0</v>
      </c>
      <c r="X606" s="39">
        <v>0</v>
      </c>
      <c r="Y606" s="39">
        <v>0</v>
      </c>
      <c r="Z606" s="39">
        <v>0</v>
      </c>
      <c r="AA606" s="39">
        <v>0</v>
      </c>
      <c r="AB606" s="41">
        <v>2020</v>
      </c>
    </row>
    <row r="607" spans="1:28" ht="35.25" customHeight="1">
      <c r="A607" s="11">
        <v>1</v>
      </c>
      <c r="B607" s="2">
        <f>SUBTOTAL(103,$A$9:A607)</f>
        <v>590</v>
      </c>
      <c r="C607" s="8" t="s">
        <v>1011</v>
      </c>
      <c r="D607" s="36">
        <f t="shared" si="24"/>
        <v>678313.12</v>
      </c>
      <c r="E607" s="39">
        <v>0</v>
      </c>
      <c r="F607" s="39">
        <v>0</v>
      </c>
      <c r="G607" s="39">
        <v>678313.12</v>
      </c>
      <c r="H607" s="39">
        <v>0</v>
      </c>
      <c r="I607" s="39">
        <v>0</v>
      </c>
      <c r="J607" s="39">
        <v>0</v>
      </c>
      <c r="K607" s="40">
        <v>0</v>
      </c>
      <c r="L607" s="39">
        <v>0</v>
      </c>
      <c r="M607" s="39">
        <v>0</v>
      </c>
      <c r="N607" s="39">
        <v>0</v>
      </c>
      <c r="O607" s="39">
        <v>0</v>
      </c>
      <c r="P607" s="39">
        <v>0</v>
      </c>
      <c r="Q607" s="39">
        <v>0</v>
      </c>
      <c r="R607" s="39">
        <v>0</v>
      </c>
      <c r="S607" s="39">
        <v>0</v>
      </c>
      <c r="T607" s="39">
        <v>0</v>
      </c>
      <c r="U607" s="39">
        <v>0</v>
      </c>
      <c r="V607" s="39">
        <v>0</v>
      </c>
      <c r="W607" s="39">
        <v>0</v>
      </c>
      <c r="X607" s="39">
        <v>0</v>
      </c>
      <c r="Y607" s="39">
        <v>0</v>
      </c>
      <c r="Z607" s="39">
        <v>0</v>
      </c>
      <c r="AA607" s="39">
        <v>0</v>
      </c>
      <c r="AB607" s="41">
        <v>2020</v>
      </c>
    </row>
    <row r="608" spans="1:28" ht="35.25" customHeight="1">
      <c r="A608" s="11">
        <v>1</v>
      </c>
      <c r="B608" s="2">
        <f>SUBTOTAL(103,$A$9:A608)</f>
        <v>591</v>
      </c>
      <c r="C608" s="8" t="s">
        <v>92</v>
      </c>
      <c r="D608" s="36">
        <f t="shared" si="24"/>
        <v>263492</v>
      </c>
      <c r="E608" s="39">
        <v>0</v>
      </c>
      <c r="F608" s="39">
        <v>263492</v>
      </c>
      <c r="G608" s="39">
        <v>0</v>
      </c>
      <c r="H608" s="39">
        <v>0</v>
      </c>
      <c r="I608" s="39">
        <v>0</v>
      </c>
      <c r="J608" s="39">
        <v>0</v>
      </c>
      <c r="K608" s="40">
        <v>0</v>
      </c>
      <c r="L608" s="39">
        <v>0</v>
      </c>
      <c r="M608" s="39">
        <v>0</v>
      </c>
      <c r="N608" s="39">
        <v>0</v>
      </c>
      <c r="O608" s="39">
        <v>0</v>
      </c>
      <c r="P608" s="39">
        <v>0</v>
      </c>
      <c r="Q608" s="39">
        <v>0</v>
      </c>
      <c r="R608" s="39">
        <v>0</v>
      </c>
      <c r="S608" s="39">
        <v>0</v>
      </c>
      <c r="T608" s="39">
        <v>0</v>
      </c>
      <c r="U608" s="39">
        <v>0</v>
      </c>
      <c r="V608" s="39">
        <v>0</v>
      </c>
      <c r="W608" s="39">
        <v>0</v>
      </c>
      <c r="X608" s="39">
        <v>0</v>
      </c>
      <c r="Y608" s="39">
        <v>0</v>
      </c>
      <c r="Z608" s="39">
        <v>0</v>
      </c>
      <c r="AA608" s="39">
        <v>0</v>
      </c>
      <c r="AB608" s="41">
        <v>2020</v>
      </c>
    </row>
    <row r="609" spans="1:28" ht="35.25" customHeight="1">
      <c r="A609" s="11">
        <v>1</v>
      </c>
      <c r="B609" s="2">
        <f>SUBTOTAL(103,$A$9:A609)</f>
        <v>592</v>
      </c>
      <c r="C609" s="8" t="s">
        <v>356</v>
      </c>
      <c r="D609" s="36">
        <f t="shared" si="24"/>
        <v>1832116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0</v>
      </c>
      <c r="K609" s="40">
        <v>1</v>
      </c>
      <c r="L609" s="39">
        <v>1832116</v>
      </c>
      <c r="M609" s="39">
        <v>0</v>
      </c>
      <c r="N609" s="39">
        <v>0</v>
      </c>
      <c r="O609" s="39">
        <v>0</v>
      </c>
      <c r="P609" s="39">
        <v>0</v>
      </c>
      <c r="Q609" s="39">
        <v>0</v>
      </c>
      <c r="R609" s="39">
        <v>0</v>
      </c>
      <c r="S609" s="39">
        <v>0</v>
      </c>
      <c r="T609" s="39">
        <v>0</v>
      </c>
      <c r="U609" s="39">
        <v>0</v>
      </c>
      <c r="V609" s="39">
        <v>0</v>
      </c>
      <c r="W609" s="39">
        <v>0</v>
      </c>
      <c r="X609" s="39">
        <v>0</v>
      </c>
      <c r="Y609" s="39">
        <v>0</v>
      </c>
      <c r="Z609" s="39">
        <v>0</v>
      </c>
      <c r="AA609" s="39">
        <v>0</v>
      </c>
      <c r="AB609" s="41">
        <v>2020</v>
      </c>
    </row>
    <row r="610" spans="1:28" ht="35.25" customHeight="1">
      <c r="A610" s="11">
        <v>1</v>
      </c>
      <c r="B610" s="2">
        <f>SUBTOTAL(103,$A$9:A610)</f>
        <v>593</v>
      </c>
      <c r="C610" s="8" t="s">
        <v>1013</v>
      </c>
      <c r="D610" s="36">
        <f t="shared" si="24"/>
        <v>643086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0</v>
      </c>
      <c r="K610" s="40">
        <v>0</v>
      </c>
      <c r="L610" s="39">
        <v>0</v>
      </c>
      <c r="M610" s="39">
        <v>643086</v>
      </c>
      <c r="N610" s="39">
        <v>0</v>
      </c>
      <c r="O610" s="39">
        <v>0</v>
      </c>
      <c r="P610" s="39">
        <v>0</v>
      </c>
      <c r="Q610" s="39">
        <v>0</v>
      </c>
      <c r="R610" s="39">
        <v>0</v>
      </c>
      <c r="S610" s="39">
        <v>0</v>
      </c>
      <c r="T610" s="39">
        <v>0</v>
      </c>
      <c r="U610" s="39">
        <v>0</v>
      </c>
      <c r="V610" s="39">
        <v>0</v>
      </c>
      <c r="W610" s="39">
        <v>0</v>
      </c>
      <c r="X610" s="39">
        <v>0</v>
      </c>
      <c r="Y610" s="39">
        <v>0</v>
      </c>
      <c r="Z610" s="39">
        <v>0</v>
      </c>
      <c r="AA610" s="39">
        <v>0</v>
      </c>
      <c r="AB610" s="41">
        <v>2020</v>
      </c>
    </row>
    <row r="611" spans="1:28" ht="35.25" customHeight="1">
      <c r="A611" s="11">
        <v>1</v>
      </c>
      <c r="B611" s="2">
        <f>SUBTOTAL(103,$A$9:A611)</f>
        <v>594</v>
      </c>
      <c r="C611" s="8" t="s">
        <v>653</v>
      </c>
      <c r="D611" s="36">
        <f t="shared" si="24"/>
        <v>330000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0</v>
      </c>
      <c r="K611" s="40">
        <v>0</v>
      </c>
      <c r="L611" s="39">
        <v>0</v>
      </c>
      <c r="M611" s="39">
        <v>330000</v>
      </c>
      <c r="N611" s="39">
        <v>0</v>
      </c>
      <c r="O611" s="39">
        <v>0</v>
      </c>
      <c r="P611" s="39">
        <v>0</v>
      </c>
      <c r="Q611" s="39">
        <v>0</v>
      </c>
      <c r="R611" s="39">
        <v>0</v>
      </c>
      <c r="S611" s="39">
        <v>0</v>
      </c>
      <c r="T611" s="39">
        <v>0</v>
      </c>
      <c r="U611" s="39">
        <v>0</v>
      </c>
      <c r="V611" s="39">
        <v>0</v>
      </c>
      <c r="W611" s="39">
        <v>0</v>
      </c>
      <c r="X611" s="39">
        <v>0</v>
      </c>
      <c r="Y611" s="39">
        <v>0</v>
      </c>
      <c r="Z611" s="39">
        <v>0</v>
      </c>
      <c r="AA611" s="39">
        <v>0</v>
      </c>
      <c r="AB611" s="41">
        <v>2020</v>
      </c>
    </row>
    <row r="612" spans="1:28" ht="35.25" customHeight="1">
      <c r="A612" s="11">
        <v>1</v>
      </c>
      <c r="B612" s="2">
        <f>SUBTOTAL(103,$A$9:A612)</f>
        <v>595</v>
      </c>
      <c r="C612" s="8" t="s">
        <v>654</v>
      </c>
      <c r="D612" s="36">
        <f t="shared" si="24"/>
        <v>170000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0</v>
      </c>
      <c r="K612" s="40">
        <v>0</v>
      </c>
      <c r="L612" s="39">
        <v>0</v>
      </c>
      <c r="M612" s="39">
        <v>0</v>
      </c>
      <c r="N612" s="39">
        <v>0</v>
      </c>
      <c r="O612" s="39">
        <v>170000</v>
      </c>
      <c r="P612" s="39">
        <v>0</v>
      </c>
      <c r="Q612" s="39">
        <v>0</v>
      </c>
      <c r="R612" s="39">
        <v>0</v>
      </c>
      <c r="S612" s="39">
        <v>0</v>
      </c>
      <c r="T612" s="39">
        <v>0</v>
      </c>
      <c r="U612" s="39">
        <v>0</v>
      </c>
      <c r="V612" s="39">
        <v>0</v>
      </c>
      <c r="W612" s="39">
        <v>0</v>
      </c>
      <c r="X612" s="39">
        <v>0</v>
      </c>
      <c r="Y612" s="39">
        <v>0</v>
      </c>
      <c r="Z612" s="39">
        <v>0</v>
      </c>
      <c r="AA612" s="39">
        <v>0</v>
      </c>
      <c r="AB612" s="41">
        <v>2020</v>
      </c>
    </row>
    <row r="613" spans="1:28" ht="35.25" customHeight="1">
      <c r="A613" s="11">
        <v>1</v>
      </c>
      <c r="B613" s="2">
        <f>SUBTOTAL(103,$A$9:A613)</f>
        <v>596</v>
      </c>
      <c r="C613" s="8" t="s">
        <v>1108</v>
      </c>
      <c r="D613" s="36">
        <f t="shared" si="24"/>
        <v>500361</v>
      </c>
      <c r="E613" s="39">
        <v>0</v>
      </c>
      <c r="F613" s="39">
        <v>0</v>
      </c>
      <c r="G613" s="39">
        <v>500361</v>
      </c>
      <c r="H613" s="39">
        <v>0</v>
      </c>
      <c r="I613" s="39">
        <v>0</v>
      </c>
      <c r="J613" s="39">
        <v>0</v>
      </c>
      <c r="K613" s="40">
        <v>0</v>
      </c>
      <c r="L613" s="39">
        <v>0</v>
      </c>
      <c r="M613" s="39">
        <v>0</v>
      </c>
      <c r="N613" s="39">
        <v>0</v>
      </c>
      <c r="O613" s="39">
        <v>0</v>
      </c>
      <c r="P613" s="39">
        <v>0</v>
      </c>
      <c r="Q613" s="39">
        <v>0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  <c r="W613" s="39">
        <v>0</v>
      </c>
      <c r="X613" s="39">
        <v>0</v>
      </c>
      <c r="Y613" s="39">
        <v>0</v>
      </c>
      <c r="Z613" s="39">
        <v>0</v>
      </c>
      <c r="AA613" s="39">
        <v>0</v>
      </c>
      <c r="AB613" s="41">
        <v>2020</v>
      </c>
    </row>
    <row r="614" spans="1:28" ht="35.25" customHeight="1">
      <c r="A614" s="11">
        <v>1</v>
      </c>
      <c r="B614" s="2">
        <f>SUBTOTAL(103,$A$9:A614)</f>
        <v>597</v>
      </c>
      <c r="C614" s="8" t="s">
        <v>611</v>
      </c>
      <c r="D614" s="36">
        <f t="shared" si="24"/>
        <v>958000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40">
        <v>0</v>
      </c>
      <c r="L614" s="39">
        <v>0</v>
      </c>
      <c r="M614" s="39">
        <v>958000</v>
      </c>
      <c r="N614" s="39">
        <v>0</v>
      </c>
      <c r="O614" s="39">
        <v>0</v>
      </c>
      <c r="P614" s="39">
        <v>0</v>
      </c>
      <c r="Q614" s="39">
        <v>0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  <c r="W614" s="39">
        <v>0</v>
      </c>
      <c r="X614" s="39">
        <v>0</v>
      </c>
      <c r="Y614" s="39">
        <v>0</v>
      </c>
      <c r="Z614" s="39">
        <v>0</v>
      </c>
      <c r="AA614" s="39">
        <v>0</v>
      </c>
      <c r="AB614" s="41">
        <v>2020</v>
      </c>
    </row>
    <row r="615" spans="1:28" ht="35.25" customHeight="1">
      <c r="A615" s="11">
        <v>1</v>
      </c>
      <c r="B615" s="2">
        <f>SUBTOTAL(103,$A$9:A615)</f>
        <v>598</v>
      </c>
      <c r="C615" s="8" t="s">
        <v>58</v>
      </c>
      <c r="D615" s="36">
        <f t="shared" si="24"/>
        <v>1832116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40">
        <v>1</v>
      </c>
      <c r="L615" s="39">
        <v>1832116</v>
      </c>
      <c r="M615" s="39">
        <v>0</v>
      </c>
      <c r="N615" s="39">
        <v>0</v>
      </c>
      <c r="O615" s="39">
        <v>0</v>
      </c>
      <c r="P615" s="39">
        <v>0</v>
      </c>
      <c r="Q615" s="39">
        <v>0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  <c r="W615" s="39">
        <v>0</v>
      </c>
      <c r="X615" s="39">
        <v>0</v>
      </c>
      <c r="Y615" s="39">
        <v>0</v>
      </c>
      <c r="Z615" s="39">
        <v>0</v>
      </c>
      <c r="AA615" s="39">
        <v>0</v>
      </c>
      <c r="AB615" s="41">
        <v>2020</v>
      </c>
    </row>
    <row r="616" spans="1:28" ht="35.25" customHeight="1">
      <c r="A616" s="11">
        <v>1</v>
      </c>
      <c r="B616" s="2">
        <f>SUBTOTAL(103,$A$9:A616)</f>
        <v>599</v>
      </c>
      <c r="C616" s="8" t="s">
        <v>479</v>
      </c>
      <c r="D616" s="36">
        <f t="shared" si="24"/>
        <v>1137848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40">
        <v>0</v>
      </c>
      <c r="L616" s="39">
        <v>0</v>
      </c>
      <c r="M616" s="39">
        <v>0</v>
      </c>
      <c r="N616" s="39">
        <v>1137848</v>
      </c>
      <c r="O616" s="39">
        <v>0</v>
      </c>
      <c r="P616" s="39">
        <v>0</v>
      </c>
      <c r="Q616" s="39">
        <v>0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  <c r="W616" s="39">
        <v>0</v>
      </c>
      <c r="X616" s="39">
        <v>0</v>
      </c>
      <c r="Y616" s="39">
        <v>0</v>
      </c>
      <c r="Z616" s="39">
        <v>0</v>
      </c>
      <c r="AA616" s="39">
        <v>0</v>
      </c>
      <c r="AB616" s="41">
        <v>2020</v>
      </c>
    </row>
    <row r="617" spans="1:28" ht="35.25" customHeight="1">
      <c r="A617" s="11">
        <v>1</v>
      </c>
      <c r="B617" s="2">
        <f>SUBTOTAL(103,$A$9:A617)</f>
        <v>600</v>
      </c>
      <c r="C617" s="8" t="s">
        <v>732</v>
      </c>
      <c r="D617" s="36">
        <f t="shared" si="24"/>
        <v>210700</v>
      </c>
      <c r="E617" s="39">
        <v>0</v>
      </c>
      <c r="F617" s="39">
        <v>0</v>
      </c>
      <c r="G617" s="39">
        <v>210700</v>
      </c>
      <c r="H617" s="39">
        <v>0</v>
      </c>
      <c r="I617" s="39">
        <v>0</v>
      </c>
      <c r="J617" s="39">
        <v>0</v>
      </c>
      <c r="K617" s="40">
        <v>0</v>
      </c>
      <c r="L617" s="39">
        <v>0</v>
      </c>
      <c r="M617" s="39">
        <v>0</v>
      </c>
      <c r="N617" s="39">
        <v>0</v>
      </c>
      <c r="O617" s="39">
        <v>0</v>
      </c>
      <c r="P617" s="39">
        <v>0</v>
      </c>
      <c r="Q617" s="39">
        <v>0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0</v>
      </c>
      <c r="X617" s="39">
        <v>0</v>
      </c>
      <c r="Y617" s="39">
        <v>0</v>
      </c>
      <c r="Z617" s="39">
        <v>0</v>
      </c>
      <c r="AA617" s="39">
        <v>0</v>
      </c>
      <c r="AB617" s="41">
        <v>2020</v>
      </c>
    </row>
    <row r="618" spans="1:28" ht="35.25" customHeight="1">
      <c r="A618" s="11">
        <v>1</v>
      </c>
      <c r="B618" s="2">
        <f>SUBTOTAL(103,$A$9:A618)</f>
        <v>601</v>
      </c>
      <c r="C618" s="8" t="s">
        <v>766</v>
      </c>
      <c r="D618" s="36">
        <f t="shared" si="24"/>
        <v>492012</v>
      </c>
      <c r="E618" s="39">
        <v>0</v>
      </c>
      <c r="F618" s="39">
        <v>0</v>
      </c>
      <c r="G618" s="39">
        <v>0</v>
      </c>
      <c r="H618" s="39">
        <v>0</v>
      </c>
      <c r="I618" s="39">
        <v>492012</v>
      </c>
      <c r="J618" s="39">
        <v>0</v>
      </c>
      <c r="K618" s="40">
        <v>0</v>
      </c>
      <c r="L618" s="39">
        <v>0</v>
      </c>
      <c r="M618" s="39">
        <v>0</v>
      </c>
      <c r="N618" s="39">
        <v>0</v>
      </c>
      <c r="O618" s="39">
        <v>0</v>
      </c>
      <c r="P618" s="39">
        <v>0</v>
      </c>
      <c r="Q618" s="39">
        <v>0</v>
      </c>
      <c r="R618" s="39">
        <v>0</v>
      </c>
      <c r="S618" s="39">
        <v>0</v>
      </c>
      <c r="T618" s="39">
        <v>0</v>
      </c>
      <c r="U618" s="39">
        <v>0</v>
      </c>
      <c r="V618" s="39">
        <v>0</v>
      </c>
      <c r="W618" s="39">
        <v>0</v>
      </c>
      <c r="X618" s="39">
        <v>0</v>
      </c>
      <c r="Y618" s="39">
        <v>0</v>
      </c>
      <c r="Z618" s="39">
        <v>0</v>
      </c>
      <c r="AA618" s="39">
        <v>0</v>
      </c>
      <c r="AB618" s="41">
        <v>2020</v>
      </c>
    </row>
    <row r="619" spans="1:28" ht="35.25" customHeight="1">
      <c r="A619" s="11">
        <v>1</v>
      </c>
      <c r="B619" s="2">
        <f>SUBTOTAL(103,$A$9:A619)</f>
        <v>602</v>
      </c>
      <c r="C619" s="8" t="s">
        <v>450</v>
      </c>
      <c r="D619" s="36">
        <f t="shared" si="24"/>
        <v>63000</v>
      </c>
      <c r="E619" s="39">
        <v>0</v>
      </c>
      <c r="F619" s="39">
        <v>63000</v>
      </c>
      <c r="G619" s="39">
        <v>0</v>
      </c>
      <c r="H619" s="39">
        <v>0</v>
      </c>
      <c r="I619" s="39">
        <v>0</v>
      </c>
      <c r="J619" s="39">
        <v>0</v>
      </c>
      <c r="K619" s="40">
        <v>0</v>
      </c>
      <c r="L619" s="39">
        <v>0</v>
      </c>
      <c r="M619" s="39">
        <v>0</v>
      </c>
      <c r="N619" s="39">
        <v>0</v>
      </c>
      <c r="O619" s="39">
        <v>0</v>
      </c>
      <c r="P619" s="39">
        <v>0</v>
      </c>
      <c r="Q619" s="39">
        <v>0</v>
      </c>
      <c r="R619" s="39">
        <v>0</v>
      </c>
      <c r="S619" s="39">
        <v>0</v>
      </c>
      <c r="T619" s="39">
        <v>0</v>
      </c>
      <c r="U619" s="39">
        <v>0</v>
      </c>
      <c r="V619" s="39">
        <v>0</v>
      </c>
      <c r="W619" s="39">
        <v>0</v>
      </c>
      <c r="X619" s="39">
        <v>0</v>
      </c>
      <c r="Y619" s="39">
        <v>0</v>
      </c>
      <c r="Z619" s="39">
        <v>0</v>
      </c>
      <c r="AA619" s="39">
        <v>0</v>
      </c>
      <c r="AB619" s="41">
        <v>2020</v>
      </c>
    </row>
    <row r="620" spans="1:28" ht="35.25" customHeight="1">
      <c r="A620" s="11">
        <v>1</v>
      </c>
      <c r="B620" s="2">
        <f>SUBTOTAL(103,$A$9:A620)</f>
        <v>603</v>
      </c>
      <c r="C620" s="8" t="s">
        <v>634</v>
      </c>
      <c r="D620" s="36">
        <f t="shared" si="24"/>
        <v>361000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0</v>
      </c>
      <c r="K620" s="40">
        <v>0</v>
      </c>
      <c r="L620" s="39">
        <v>0</v>
      </c>
      <c r="M620" s="39">
        <v>0</v>
      </c>
      <c r="N620" s="39">
        <v>0</v>
      </c>
      <c r="O620" s="39">
        <v>361000</v>
      </c>
      <c r="P620" s="39">
        <v>0</v>
      </c>
      <c r="Q620" s="39">
        <v>0</v>
      </c>
      <c r="R620" s="39">
        <v>0</v>
      </c>
      <c r="S620" s="39">
        <v>0</v>
      </c>
      <c r="T620" s="39">
        <v>0</v>
      </c>
      <c r="U620" s="39">
        <v>0</v>
      </c>
      <c r="V620" s="39">
        <v>0</v>
      </c>
      <c r="W620" s="39">
        <v>0</v>
      </c>
      <c r="X620" s="39">
        <v>0</v>
      </c>
      <c r="Y620" s="39">
        <v>0</v>
      </c>
      <c r="Z620" s="39">
        <v>0</v>
      </c>
      <c r="AA620" s="39">
        <v>0</v>
      </c>
      <c r="AB620" s="41">
        <v>2020</v>
      </c>
    </row>
    <row r="621" spans="1:28" ht="35.25" customHeight="1">
      <c r="A621" s="11">
        <v>1</v>
      </c>
      <c r="B621" s="2">
        <f>SUBTOTAL(103,$A$9:A621)</f>
        <v>604</v>
      </c>
      <c r="C621" s="8" t="s">
        <v>655</v>
      </c>
      <c r="D621" s="36">
        <f t="shared" si="24"/>
        <v>191340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0</v>
      </c>
      <c r="K621" s="40">
        <v>0</v>
      </c>
      <c r="L621" s="39">
        <v>0</v>
      </c>
      <c r="M621" s="39">
        <v>0</v>
      </c>
      <c r="N621" s="39">
        <v>0</v>
      </c>
      <c r="O621" s="39">
        <v>191340</v>
      </c>
      <c r="P621" s="39">
        <v>0</v>
      </c>
      <c r="Q621" s="39">
        <v>0</v>
      </c>
      <c r="R621" s="39">
        <v>0</v>
      </c>
      <c r="S621" s="39">
        <v>0</v>
      </c>
      <c r="T621" s="39">
        <v>0</v>
      </c>
      <c r="U621" s="39">
        <v>0</v>
      </c>
      <c r="V621" s="39">
        <v>0</v>
      </c>
      <c r="W621" s="39">
        <v>0</v>
      </c>
      <c r="X621" s="39">
        <v>0</v>
      </c>
      <c r="Y621" s="39">
        <v>0</v>
      </c>
      <c r="Z621" s="39">
        <v>0</v>
      </c>
      <c r="AA621" s="39">
        <v>0</v>
      </c>
      <c r="AB621" s="41">
        <v>2020</v>
      </c>
    </row>
    <row r="622" spans="1:28" ht="35.25" customHeight="1">
      <c r="A622" s="11">
        <v>1</v>
      </c>
      <c r="B622" s="2">
        <f>SUBTOTAL(103,$A$9:A622)</f>
        <v>605</v>
      </c>
      <c r="C622" s="8" t="s">
        <v>187</v>
      </c>
      <c r="D622" s="36">
        <f t="shared" si="24"/>
        <v>1832116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0</v>
      </c>
      <c r="K622" s="40">
        <v>1</v>
      </c>
      <c r="L622" s="39">
        <v>1832116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0</v>
      </c>
      <c r="S622" s="39">
        <v>0</v>
      </c>
      <c r="T622" s="39">
        <v>0</v>
      </c>
      <c r="U622" s="39">
        <v>0</v>
      </c>
      <c r="V622" s="39">
        <v>0</v>
      </c>
      <c r="W622" s="39">
        <v>0</v>
      </c>
      <c r="X622" s="39">
        <v>0</v>
      </c>
      <c r="Y622" s="39">
        <v>0</v>
      </c>
      <c r="Z622" s="39">
        <v>0</v>
      </c>
      <c r="AA622" s="39">
        <v>0</v>
      </c>
      <c r="AB622" s="41">
        <v>2020</v>
      </c>
    </row>
    <row r="623" spans="1:28" ht="35.25" customHeight="1">
      <c r="A623" s="11">
        <v>1</v>
      </c>
      <c r="B623" s="2">
        <f>SUBTOTAL(103,$A$9:A623)</f>
        <v>606</v>
      </c>
      <c r="C623" s="8" t="s">
        <v>93</v>
      </c>
      <c r="D623" s="36">
        <f t="shared" si="24"/>
        <v>214690.8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40">
        <v>0</v>
      </c>
      <c r="L623" s="39">
        <v>0</v>
      </c>
      <c r="M623" s="39">
        <v>214690.8</v>
      </c>
      <c r="N623" s="39">
        <v>0</v>
      </c>
      <c r="O623" s="39">
        <v>0</v>
      </c>
      <c r="P623" s="39">
        <v>0</v>
      </c>
      <c r="Q623" s="39">
        <v>0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0</v>
      </c>
      <c r="X623" s="39">
        <v>0</v>
      </c>
      <c r="Y623" s="39">
        <v>0</v>
      </c>
      <c r="Z623" s="39">
        <v>0</v>
      </c>
      <c r="AA623" s="39">
        <v>0</v>
      </c>
      <c r="AB623" s="41">
        <v>2020</v>
      </c>
    </row>
    <row r="624" spans="1:28" ht="35.25" customHeight="1">
      <c r="A624" s="11">
        <v>1</v>
      </c>
      <c r="B624" s="2">
        <f>SUBTOTAL(103,$A$9:A624)</f>
        <v>607</v>
      </c>
      <c r="C624" s="8" t="s">
        <v>1014</v>
      </c>
      <c r="D624" s="36">
        <f t="shared" si="24"/>
        <v>1266471.23</v>
      </c>
      <c r="E624" s="39">
        <v>144657.63</v>
      </c>
      <c r="F624" s="39">
        <v>369283.6</v>
      </c>
      <c r="G624" s="39">
        <v>0</v>
      </c>
      <c r="H624" s="39">
        <v>0</v>
      </c>
      <c r="I624" s="39">
        <v>0</v>
      </c>
      <c r="J624" s="39">
        <v>0</v>
      </c>
      <c r="K624" s="40">
        <v>0</v>
      </c>
      <c r="L624" s="39">
        <v>0</v>
      </c>
      <c r="M624" s="39">
        <v>600078</v>
      </c>
      <c r="N624" s="39">
        <v>0</v>
      </c>
      <c r="O624" s="39">
        <v>152452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39">
        <v>0</v>
      </c>
      <c r="Z624" s="39">
        <v>0</v>
      </c>
      <c r="AA624" s="39">
        <v>0</v>
      </c>
      <c r="AB624" s="41">
        <v>2020</v>
      </c>
    </row>
    <row r="625" spans="1:28" ht="35.25" customHeight="1">
      <c r="A625" s="11">
        <v>1</v>
      </c>
      <c r="B625" s="2">
        <f>SUBTOTAL(103,$A$9:A625)</f>
        <v>608</v>
      </c>
      <c r="C625" s="8" t="s">
        <v>1015</v>
      </c>
      <c r="D625" s="36">
        <f t="shared" si="24"/>
        <v>1057074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40">
        <v>0</v>
      </c>
      <c r="L625" s="39">
        <v>0</v>
      </c>
      <c r="M625" s="39">
        <v>1057074</v>
      </c>
      <c r="N625" s="39">
        <v>0</v>
      </c>
      <c r="O625" s="39">
        <v>0</v>
      </c>
      <c r="P625" s="39">
        <v>0</v>
      </c>
      <c r="Q625" s="39">
        <v>0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  <c r="W625" s="39">
        <v>0</v>
      </c>
      <c r="X625" s="39">
        <v>0</v>
      </c>
      <c r="Y625" s="39">
        <v>0</v>
      </c>
      <c r="Z625" s="39">
        <v>0</v>
      </c>
      <c r="AA625" s="39">
        <v>0</v>
      </c>
      <c r="AB625" s="41">
        <v>2020</v>
      </c>
    </row>
    <row r="626" spans="1:28" ht="35.25" customHeight="1">
      <c r="A626" s="11">
        <v>1</v>
      </c>
      <c r="B626" s="2">
        <f>SUBTOTAL(103,$A$9:A626)</f>
        <v>609</v>
      </c>
      <c r="C626" s="8" t="s">
        <v>790</v>
      </c>
      <c r="D626" s="36">
        <f t="shared" si="24"/>
        <v>997869.02</v>
      </c>
      <c r="E626" s="39">
        <v>0</v>
      </c>
      <c r="F626" s="39">
        <v>0</v>
      </c>
      <c r="G626" s="39">
        <v>0</v>
      </c>
      <c r="H626" s="39">
        <v>0</v>
      </c>
      <c r="I626" s="39">
        <v>997869.02</v>
      </c>
      <c r="J626" s="39">
        <v>0</v>
      </c>
      <c r="K626" s="40">
        <v>0</v>
      </c>
      <c r="L626" s="39">
        <v>0</v>
      </c>
      <c r="M626" s="39">
        <v>0</v>
      </c>
      <c r="N626" s="39">
        <v>0</v>
      </c>
      <c r="O626" s="39">
        <v>0</v>
      </c>
      <c r="P626" s="39">
        <v>0</v>
      </c>
      <c r="Q626" s="39">
        <v>0</v>
      </c>
      <c r="R626" s="39">
        <v>0</v>
      </c>
      <c r="S626" s="39">
        <v>0</v>
      </c>
      <c r="T626" s="39">
        <v>0</v>
      </c>
      <c r="U626" s="39">
        <v>0</v>
      </c>
      <c r="V626" s="39">
        <v>0</v>
      </c>
      <c r="W626" s="39">
        <v>0</v>
      </c>
      <c r="X626" s="39">
        <v>0</v>
      </c>
      <c r="Y626" s="39">
        <v>0</v>
      </c>
      <c r="Z626" s="39">
        <v>0</v>
      </c>
      <c r="AA626" s="39">
        <v>0</v>
      </c>
      <c r="AB626" s="41">
        <v>2020</v>
      </c>
    </row>
    <row r="627" spans="1:28" ht="35.25" customHeight="1">
      <c r="A627" s="11">
        <v>1</v>
      </c>
      <c r="B627" s="2">
        <f>SUBTOTAL(103,$A$9:A627)</f>
        <v>610</v>
      </c>
      <c r="C627" s="8" t="s">
        <v>1016</v>
      </c>
      <c r="D627" s="36">
        <f t="shared" si="24"/>
        <v>973016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0</v>
      </c>
      <c r="K627" s="40">
        <v>0</v>
      </c>
      <c r="L627" s="39">
        <v>0</v>
      </c>
      <c r="M627" s="39">
        <v>973016</v>
      </c>
      <c r="N627" s="39">
        <v>0</v>
      </c>
      <c r="O627" s="39">
        <v>0</v>
      </c>
      <c r="P627" s="39">
        <v>0</v>
      </c>
      <c r="Q627" s="39">
        <v>0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0</v>
      </c>
      <c r="Z627" s="39">
        <v>0</v>
      </c>
      <c r="AA627" s="39">
        <v>0</v>
      </c>
      <c r="AB627" s="41">
        <v>2020</v>
      </c>
    </row>
    <row r="628" spans="1:28" ht="35.25" customHeight="1">
      <c r="A628" s="11">
        <v>1</v>
      </c>
      <c r="B628" s="2">
        <f>SUBTOTAL(103,$A$9:A628)</f>
        <v>611</v>
      </c>
      <c r="C628" s="8" t="s">
        <v>480</v>
      </c>
      <c r="D628" s="36">
        <f t="shared" si="24"/>
        <v>350223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40">
        <v>0</v>
      </c>
      <c r="L628" s="39">
        <v>0</v>
      </c>
      <c r="M628" s="39">
        <v>0</v>
      </c>
      <c r="N628" s="39">
        <v>0</v>
      </c>
      <c r="O628" s="39">
        <v>350223</v>
      </c>
      <c r="P628" s="39">
        <v>0</v>
      </c>
      <c r="Q628" s="39">
        <v>0</v>
      </c>
      <c r="R628" s="39">
        <v>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  <c r="X628" s="39">
        <v>0</v>
      </c>
      <c r="Y628" s="39">
        <v>0</v>
      </c>
      <c r="Z628" s="39">
        <v>0</v>
      </c>
      <c r="AA628" s="39">
        <v>0</v>
      </c>
      <c r="AB628" s="41">
        <v>2020</v>
      </c>
    </row>
    <row r="629" spans="1:28" ht="35.25" customHeight="1">
      <c r="A629" s="11">
        <v>1</v>
      </c>
      <c r="B629" s="2">
        <f>SUBTOTAL(103,$A$9:A629)</f>
        <v>612</v>
      </c>
      <c r="C629" s="8" t="s">
        <v>1017</v>
      </c>
      <c r="D629" s="36">
        <f t="shared" si="24"/>
        <v>1957138.15</v>
      </c>
      <c r="E629" s="39">
        <v>0</v>
      </c>
      <c r="F629" s="39">
        <v>0</v>
      </c>
      <c r="G629" s="39">
        <v>390000</v>
      </c>
      <c r="H629" s="39">
        <v>0</v>
      </c>
      <c r="I629" s="39">
        <v>0</v>
      </c>
      <c r="J629" s="39">
        <v>0</v>
      </c>
      <c r="K629" s="40">
        <v>0</v>
      </c>
      <c r="L629" s="39">
        <v>0</v>
      </c>
      <c r="M629" s="39">
        <v>623200.5</v>
      </c>
      <c r="N629" s="39">
        <v>0</v>
      </c>
      <c r="O629" s="39">
        <v>943937.6499999999</v>
      </c>
      <c r="P629" s="39">
        <v>0</v>
      </c>
      <c r="Q629" s="39">
        <v>0</v>
      </c>
      <c r="R629" s="39">
        <v>0</v>
      </c>
      <c r="S629" s="39">
        <v>0</v>
      </c>
      <c r="T629" s="39">
        <v>0</v>
      </c>
      <c r="U629" s="39">
        <v>0</v>
      </c>
      <c r="V629" s="39">
        <v>0</v>
      </c>
      <c r="W629" s="39">
        <v>0</v>
      </c>
      <c r="X629" s="39">
        <v>0</v>
      </c>
      <c r="Y629" s="39">
        <v>0</v>
      </c>
      <c r="Z629" s="39">
        <v>0</v>
      </c>
      <c r="AA629" s="39">
        <v>0</v>
      </c>
      <c r="AB629" s="41">
        <v>2020</v>
      </c>
    </row>
    <row r="630" spans="1:28" ht="35.25" customHeight="1">
      <c r="A630" s="11">
        <v>1</v>
      </c>
      <c r="B630" s="2">
        <f>SUBTOTAL(103,$A$9:A630)</f>
        <v>613</v>
      </c>
      <c r="C630" s="8" t="s">
        <v>332</v>
      </c>
      <c r="D630" s="36">
        <f t="shared" si="24"/>
        <v>157761.9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40">
        <v>0</v>
      </c>
      <c r="L630" s="39">
        <v>0</v>
      </c>
      <c r="M630" s="39">
        <v>157761.9</v>
      </c>
      <c r="N630" s="39">
        <v>0</v>
      </c>
      <c r="O630" s="39">
        <v>0</v>
      </c>
      <c r="P630" s="39">
        <v>0</v>
      </c>
      <c r="Q630" s="39">
        <v>0</v>
      </c>
      <c r="R630" s="39">
        <v>0</v>
      </c>
      <c r="S630" s="39">
        <v>0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39">
        <v>0</v>
      </c>
      <c r="Z630" s="39">
        <v>0</v>
      </c>
      <c r="AA630" s="39">
        <v>0</v>
      </c>
      <c r="AB630" s="41">
        <v>2020</v>
      </c>
    </row>
    <row r="631" spans="1:28" ht="35.25" customHeight="1">
      <c r="A631" s="11">
        <v>1</v>
      </c>
      <c r="B631" s="2">
        <f>SUBTOTAL(103,$A$9:A631)</f>
        <v>614</v>
      </c>
      <c r="C631" s="8" t="s">
        <v>1109</v>
      </c>
      <c r="D631" s="36">
        <f t="shared" si="24"/>
        <v>890655.2</v>
      </c>
      <c r="E631" s="39">
        <v>0</v>
      </c>
      <c r="F631" s="39">
        <v>890655.2</v>
      </c>
      <c r="G631" s="39">
        <v>0</v>
      </c>
      <c r="H631" s="39">
        <v>0</v>
      </c>
      <c r="I631" s="39">
        <v>0</v>
      </c>
      <c r="J631" s="39">
        <v>0</v>
      </c>
      <c r="K631" s="40">
        <v>0</v>
      </c>
      <c r="L631" s="39">
        <v>0</v>
      </c>
      <c r="M631" s="39">
        <v>0</v>
      </c>
      <c r="N631" s="39">
        <v>0</v>
      </c>
      <c r="O631" s="39">
        <v>0</v>
      </c>
      <c r="P631" s="39">
        <v>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0</v>
      </c>
      <c r="Z631" s="39">
        <v>0</v>
      </c>
      <c r="AA631" s="39">
        <v>0</v>
      </c>
      <c r="AB631" s="41">
        <v>2020</v>
      </c>
    </row>
    <row r="632" spans="1:28" ht="35.25" customHeight="1">
      <c r="A632" s="11">
        <v>1</v>
      </c>
      <c r="B632" s="2">
        <f>SUBTOTAL(103,$A$9:A632)</f>
        <v>615</v>
      </c>
      <c r="C632" s="8" t="s">
        <v>1018</v>
      </c>
      <c r="D632" s="36">
        <f t="shared" si="24"/>
        <v>391500</v>
      </c>
      <c r="E632" s="39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0</v>
      </c>
      <c r="K632" s="40">
        <v>0</v>
      </c>
      <c r="L632" s="39">
        <v>0</v>
      </c>
      <c r="M632" s="39">
        <v>391500</v>
      </c>
      <c r="N632" s="39">
        <v>0</v>
      </c>
      <c r="O632" s="39">
        <v>0</v>
      </c>
      <c r="P632" s="39">
        <v>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  <c r="Y632" s="39">
        <v>0</v>
      </c>
      <c r="Z632" s="39">
        <v>0</v>
      </c>
      <c r="AA632" s="39">
        <v>0</v>
      </c>
      <c r="AB632" s="41">
        <v>2020</v>
      </c>
    </row>
    <row r="633" spans="1:28" ht="35.25" customHeight="1">
      <c r="A633" s="11">
        <v>1</v>
      </c>
      <c r="B633" s="2">
        <f>SUBTOTAL(103,$A$9:A633)</f>
        <v>616</v>
      </c>
      <c r="C633" s="8" t="s">
        <v>581</v>
      </c>
      <c r="D633" s="36">
        <f t="shared" si="24"/>
        <v>855017</v>
      </c>
      <c r="E633" s="39">
        <v>0</v>
      </c>
      <c r="F633" s="39">
        <v>389017</v>
      </c>
      <c r="G633" s="39">
        <v>0</v>
      </c>
      <c r="H633" s="39">
        <v>0</v>
      </c>
      <c r="I633" s="39">
        <v>0</v>
      </c>
      <c r="J633" s="39">
        <v>0</v>
      </c>
      <c r="K633" s="40">
        <v>0</v>
      </c>
      <c r="L633" s="39">
        <v>0</v>
      </c>
      <c r="M633" s="39">
        <v>0</v>
      </c>
      <c r="N633" s="39">
        <v>0</v>
      </c>
      <c r="O633" s="39">
        <v>466000</v>
      </c>
      <c r="P633" s="39">
        <v>0</v>
      </c>
      <c r="Q633" s="39">
        <v>0</v>
      </c>
      <c r="R633" s="39">
        <v>0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39">
        <v>0</v>
      </c>
      <c r="Z633" s="39">
        <v>0</v>
      </c>
      <c r="AA633" s="39">
        <v>0</v>
      </c>
      <c r="AB633" s="41">
        <v>2020</v>
      </c>
    </row>
    <row r="634" spans="1:28" ht="35.25" customHeight="1">
      <c r="A634" s="11">
        <v>1</v>
      </c>
      <c r="B634" s="2">
        <f>SUBTOTAL(103,$A$9:A634)</f>
        <v>617</v>
      </c>
      <c r="C634" s="8" t="s">
        <v>487</v>
      </c>
      <c r="D634" s="36">
        <f t="shared" si="24"/>
        <v>870396</v>
      </c>
      <c r="E634" s="39">
        <v>0</v>
      </c>
      <c r="F634" s="39">
        <v>0</v>
      </c>
      <c r="G634" s="39">
        <v>852734</v>
      </c>
      <c r="H634" s="39">
        <v>17662</v>
      </c>
      <c r="I634" s="39">
        <v>0</v>
      </c>
      <c r="J634" s="39">
        <v>0</v>
      </c>
      <c r="K634" s="40">
        <v>0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  <c r="Z634" s="39">
        <v>0</v>
      </c>
      <c r="AA634" s="39">
        <v>0</v>
      </c>
      <c r="AB634" s="41">
        <v>2020</v>
      </c>
    </row>
    <row r="635" spans="1:28" ht="35.25" customHeight="1">
      <c r="A635" s="11">
        <v>1</v>
      </c>
      <c r="B635" s="2">
        <f>SUBTOTAL(103,$A$9:A635)</f>
        <v>618</v>
      </c>
      <c r="C635" s="8" t="s">
        <v>618</v>
      </c>
      <c r="D635" s="36">
        <f t="shared" si="24"/>
        <v>90898</v>
      </c>
      <c r="E635" s="39">
        <v>28439</v>
      </c>
      <c r="F635" s="39">
        <v>0</v>
      </c>
      <c r="G635" s="39">
        <v>0</v>
      </c>
      <c r="H635" s="39">
        <v>62459</v>
      </c>
      <c r="I635" s="39">
        <v>0</v>
      </c>
      <c r="J635" s="39">
        <v>0</v>
      </c>
      <c r="K635" s="40">
        <v>0</v>
      </c>
      <c r="L635" s="39">
        <v>0</v>
      </c>
      <c r="M635" s="39">
        <v>0</v>
      </c>
      <c r="N635" s="39">
        <v>0</v>
      </c>
      <c r="O635" s="39">
        <v>0</v>
      </c>
      <c r="P635" s="39">
        <v>0</v>
      </c>
      <c r="Q635" s="39">
        <v>0</v>
      </c>
      <c r="R635" s="39">
        <v>0</v>
      </c>
      <c r="S635" s="39">
        <v>0</v>
      </c>
      <c r="T635" s="39">
        <v>0</v>
      </c>
      <c r="U635" s="39">
        <v>0</v>
      </c>
      <c r="V635" s="39">
        <v>0</v>
      </c>
      <c r="W635" s="39">
        <v>0</v>
      </c>
      <c r="X635" s="39">
        <v>0</v>
      </c>
      <c r="Y635" s="39">
        <v>0</v>
      </c>
      <c r="Z635" s="39">
        <v>0</v>
      </c>
      <c r="AA635" s="39">
        <v>0</v>
      </c>
      <c r="AB635" s="41">
        <v>2020</v>
      </c>
    </row>
    <row r="636" spans="1:28" ht="35.25" customHeight="1">
      <c r="A636" s="11">
        <v>1</v>
      </c>
      <c r="B636" s="2">
        <f>SUBTOTAL(103,$A$9:A636)</f>
        <v>619</v>
      </c>
      <c r="C636" s="8" t="s">
        <v>637</v>
      </c>
      <c r="D636" s="36">
        <f t="shared" si="24"/>
        <v>275198</v>
      </c>
      <c r="E636" s="39">
        <v>0</v>
      </c>
      <c r="F636" s="39">
        <v>0</v>
      </c>
      <c r="G636" s="39">
        <v>135198</v>
      </c>
      <c r="H636" s="39">
        <v>0</v>
      </c>
      <c r="I636" s="39">
        <v>0</v>
      </c>
      <c r="J636" s="39">
        <v>0</v>
      </c>
      <c r="K636" s="40">
        <v>0</v>
      </c>
      <c r="L636" s="39">
        <v>0</v>
      </c>
      <c r="M636" s="39">
        <v>140000</v>
      </c>
      <c r="N636" s="39">
        <v>0</v>
      </c>
      <c r="O636" s="39">
        <v>0</v>
      </c>
      <c r="P636" s="39">
        <v>0</v>
      </c>
      <c r="Q636" s="39">
        <v>0</v>
      </c>
      <c r="R636" s="39">
        <v>0</v>
      </c>
      <c r="S636" s="39">
        <v>0</v>
      </c>
      <c r="T636" s="39">
        <v>0</v>
      </c>
      <c r="U636" s="39">
        <v>0</v>
      </c>
      <c r="V636" s="39">
        <v>0</v>
      </c>
      <c r="W636" s="39">
        <v>0</v>
      </c>
      <c r="X636" s="39">
        <v>0</v>
      </c>
      <c r="Y636" s="39">
        <v>0</v>
      </c>
      <c r="Z636" s="39">
        <v>0</v>
      </c>
      <c r="AA636" s="39">
        <v>0</v>
      </c>
      <c r="AB636" s="41">
        <v>2020</v>
      </c>
    </row>
    <row r="637" spans="1:28" ht="35.25" customHeight="1">
      <c r="A637" s="11">
        <v>1</v>
      </c>
      <c r="B637" s="2">
        <f>SUBTOTAL(103,$A$9:A637)</f>
        <v>620</v>
      </c>
      <c r="C637" s="8" t="s">
        <v>820</v>
      </c>
      <c r="D637" s="36">
        <f t="shared" si="24"/>
        <v>141489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0</v>
      </c>
      <c r="K637" s="40">
        <v>0</v>
      </c>
      <c r="L637" s="39">
        <v>0</v>
      </c>
      <c r="M637" s="39">
        <v>0</v>
      </c>
      <c r="N637" s="39">
        <v>0</v>
      </c>
      <c r="O637" s="39">
        <v>141489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0</v>
      </c>
      <c r="Z637" s="39">
        <v>0</v>
      </c>
      <c r="AA637" s="39">
        <v>0</v>
      </c>
      <c r="AB637" s="41">
        <v>2020</v>
      </c>
    </row>
    <row r="638" spans="1:28" ht="35.25" customHeight="1">
      <c r="A638" s="11">
        <v>1</v>
      </c>
      <c r="B638" s="2">
        <f>SUBTOTAL(103,$A$9:A638)</f>
        <v>621</v>
      </c>
      <c r="C638" s="8" t="s">
        <v>1074</v>
      </c>
      <c r="D638" s="36">
        <f t="shared" si="24"/>
        <v>1610716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40">
        <v>0</v>
      </c>
      <c r="L638" s="39">
        <v>0</v>
      </c>
      <c r="M638" s="39">
        <v>1610716</v>
      </c>
      <c r="N638" s="39">
        <v>0</v>
      </c>
      <c r="O638" s="39">
        <v>0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39">
        <v>0</v>
      </c>
      <c r="V638" s="39">
        <v>0</v>
      </c>
      <c r="W638" s="39">
        <v>0</v>
      </c>
      <c r="X638" s="39">
        <v>0</v>
      </c>
      <c r="Y638" s="39">
        <v>0</v>
      </c>
      <c r="Z638" s="39">
        <v>0</v>
      </c>
      <c r="AA638" s="39">
        <v>0</v>
      </c>
      <c r="AB638" s="41">
        <v>2020</v>
      </c>
    </row>
    <row r="639" spans="1:28" ht="35.25" customHeight="1">
      <c r="A639" s="11">
        <v>1</v>
      </c>
      <c r="B639" s="2">
        <f>SUBTOTAL(103,$A$9:A639)</f>
        <v>622</v>
      </c>
      <c r="C639" s="8" t="s">
        <v>333</v>
      </c>
      <c r="D639" s="36">
        <f t="shared" si="24"/>
        <v>244703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40">
        <v>0</v>
      </c>
      <c r="L639" s="39">
        <v>0</v>
      </c>
      <c r="M639" s="39">
        <v>0</v>
      </c>
      <c r="N639" s="39">
        <v>0</v>
      </c>
      <c r="O639" s="39">
        <v>244703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0</v>
      </c>
      <c r="V639" s="39">
        <v>0</v>
      </c>
      <c r="W639" s="39">
        <v>0</v>
      </c>
      <c r="X639" s="39">
        <v>0</v>
      </c>
      <c r="Y639" s="39">
        <v>0</v>
      </c>
      <c r="Z639" s="39">
        <v>0</v>
      </c>
      <c r="AA639" s="39">
        <v>0</v>
      </c>
      <c r="AB639" s="41">
        <v>2020</v>
      </c>
    </row>
    <row r="640" spans="1:28" ht="35.25" customHeight="1">
      <c r="A640" s="11">
        <v>1</v>
      </c>
      <c r="B640" s="2">
        <f>SUBTOTAL(103,$A$9:A640)</f>
        <v>623</v>
      </c>
      <c r="C640" s="8" t="s">
        <v>1072</v>
      </c>
      <c r="D640" s="36">
        <f t="shared" si="24"/>
        <v>490000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40">
        <v>0</v>
      </c>
      <c r="L640" s="39">
        <v>0</v>
      </c>
      <c r="M640" s="39">
        <v>0</v>
      </c>
      <c r="N640" s="39">
        <v>0</v>
      </c>
      <c r="O640" s="39">
        <v>490000</v>
      </c>
      <c r="P640" s="39">
        <v>0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  <c r="Y640" s="39">
        <v>0</v>
      </c>
      <c r="Z640" s="39">
        <v>0</v>
      </c>
      <c r="AA640" s="39">
        <v>0</v>
      </c>
      <c r="AB640" s="41">
        <v>2020</v>
      </c>
    </row>
    <row r="641" spans="1:28" ht="35.25" customHeight="1">
      <c r="A641" s="11">
        <v>1</v>
      </c>
      <c r="B641" s="2">
        <f>SUBTOTAL(103,$A$9:A641)</f>
        <v>624</v>
      </c>
      <c r="C641" s="8" t="s">
        <v>889</v>
      </c>
      <c r="D641" s="36">
        <f t="shared" si="24"/>
        <v>605834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40">
        <v>0</v>
      </c>
      <c r="L641" s="39">
        <v>0</v>
      </c>
      <c r="M641" s="39">
        <v>0</v>
      </c>
      <c r="N641" s="39">
        <v>0</v>
      </c>
      <c r="O641" s="39">
        <v>605834</v>
      </c>
      <c r="P641" s="39">
        <v>0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9">
        <v>0</v>
      </c>
      <c r="Y641" s="39">
        <v>0</v>
      </c>
      <c r="Z641" s="39">
        <v>0</v>
      </c>
      <c r="AA641" s="39">
        <v>0</v>
      </c>
      <c r="AB641" s="41">
        <v>2020</v>
      </c>
    </row>
    <row r="642" spans="1:28" ht="35.25" customHeight="1">
      <c r="A642" s="11">
        <v>1</v>
      </c>
      <c r="B642" s="2">
        <f>SUBTOTAL(103,$A$9:A642)</f>
        <v>625</v>
      </c>
      <c r="C642" s="8" t="s">
        <v>330</v>
      </c>
      <c r="D642" s="36">
        <f t="shared" si="24"/>
        <v>2298244</v>
      </c>
      <c r="E642" s="39">
        <v>0</v>
      </c>
      <c r="F642" s="39">
        <v>0</v>
      </c>
      <c r="G642" s="39">
        <v>0</v>
      </c>
      <c r="H642" s="39">
        <v>0</v>
      </c>
      <c r="I642" s="39">
        <v>0</v>
      </c>
      <c r="J642" s="39">
        <v>0</v>
      </c>
      <c r="K642" s="40">
        <v>0</v>
      </c>
      <c r="L642" s="39">
        <v>0</v>
      </c>
      <c r="M642" s="39">
        <v>0</v>
      </c>
      <c r="N642" s="39">
        <v>0</v>
      </c>
      <c r="O642" s="39">
        <v>2298244</v>
      </c>
      <c r="P642" s="39">
        <v>0</v>
      </c>
      <c r="Q642" s="39">
        <v>0</v>
      </c>
      <c r="R642" s="39">
        <v>0</v>
      </c>
      <c r="S642" s="39">
        <v>0</v>
      </c>
      <c r="T642" s="39">
        <v>0</v>
      </c>
      <c r="U642" s="39">
        <v>0</v>
      </c>
      <c r="V642" s="39">
        <v>0</v>
      </c>
      <c r="W642" s="39">
        <v>0</v>
      </c>
      <c r="X642" s="39">
        <v>0</v>
      </c>
      <c r="Y642" s="39">
        <v>0</v>
      </c>
      <c r="Z642" s="39">
        <v>0</v>
      </c>
      <c r="AA642" s="39">
        <v>0</v>
      </c>
      <c r="AB642" s="41">
        <v>2020</v>
      </c>
    </row>
    <row r="643" spans="1:28" ht="35.25" customHeight="1">
      <c r="A643" s="11">
        <v>1</v>
      </c>
      <c r="B643" s="2">
        <f>SUBTOTAL(103,$A$9:A643)</f>
        <v>626</v>
      </c>
      <c r="C643" s="8" t="s">
        <v>880</v>
      </c>
      <c r="D643" s="36">
        <f t="shared" si="24"/>
        <v>208006.47</v>
      </c>
      <c r="E643" s="39">
        <v>0</v>
      </c>
      <c r="F643" s="39">
        <v>0</v>
      </c>
      <c r="G643" s="39">
        <v>0</v>
      </c>
      <c r="H643" s="39">
        <v>208006.47</v>
      </c>
      <c r="I643" s="39">
        <v>0</v>
      </c>
      <c r="J643" s="39">
        <v>0</v>
      </c>
      <c r="K643" s="40">
        <v>0</v>
      </c>
      <c r="L643" s="39">
        <v>0</v>
      </c>
      <c r="M643" s="39">
        <v>0</v>
      </c>
      <c r="N643" s="39">
        <v>0</v>
      </c>
      <c r="O643" s="39">
        <v>0</v>
      </c>
      <c r="P643" s="39">
        <v>0</v>
      </c>
      <c r="Q643" s="39">
        <v>0</v>
      </c>
      <c r="R643" s="39">
        <v>0</v>
      </c>
      <c r="S643" s="39">
        <v>0</v>
      </c>
      <c r="T643" s="39">
        <v>0</v>
      </c>
      <c r="U643" s="39">
        <v>0</v>
      </c>
      <c r="V643" s="39">
        <v>0</v>
      </c>
      <c r="W643" s="39">
        <v>0</v>
      </c>
      <c r="X643" s="39">
        <v>0</v>
      </c>
      <c r="Y643" s="39">
        <v>0</v>
      </c>
      <c r="Z643" s="39">
        <v>0</v>
      </c>
      <c r="AA643" s="39">
        <v>0</v>
      </c>
      <c r="AB643" s="41">
        <v>2020</v>
      </c>
    </row>
    <row r="644" spans="1:28" ht="35.25" customHeight="1">
      <c r="A644" s="11">
        <v>1</v>
      </c>
      <c r="B644" s="2">
        <f>SUBTOTAL(103,$A$9:A644)</f>
        <v>627</v>
      </c>
      <c r="C644" s="8" t="s">
        <v>1037</v>
      </c>
      <c r="D644" s="36">
        <f t="shared" si="24"/>
        <v>900000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0</v>
      </c>
      <c r="K644" s="40">
        <v>0</v>
      </c>
      <c r="L644" s="39">
        <v>0</v>
      </c>
      <c r="M644" s="39">
        <v>900000</v>
      </c>
      <c r="N644" s="39">
        <v>0</v>
      </c>
      <c r="O644" s="39">
        <v>0</v>
      </c>
      <c r="P644" s="39">
        <v>0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9">
        <v>0</v>
      </c>
      <c r="Y644" s="39">
        <v>0</v>
      </c>
      <c r="Z644" s="39">
        <v>0</v>
      </c>
      <c r="AA644" s="39">
        <v>0</v>
      </c>
      <c r="AB644" s="41">
        <v>2020</v>
      </c>
    </row>
    <row r="645" spans="1:28" ht="35.25" customHeight="1">
      <c r="A645" s="11">
        <v>1</v>
      </c>
      <c r="B645" s="2">
        <f>SUBTOTAL(103,$A$9:A645)</f>
        <v>628</v>
      </c>
      <c r="C645" s="8" t="s">
        <v>791</v>
      </c>
      <c r="D645" s="36">
        <f t="shared" si="24"/>
        <v>503803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40">
        <v>0</v>
      </c>
      <c r="L645" s="39">
        <v>0</v>
      </c>
      <c r="M645" s="39">
        <v>0</v>
      </c>
      <c r="N645" s="39">
        <v>0</v>
      </c>
      <c r="O645" s="39">
        <v>0</v>
      </c>
      <c r="P645" s="39">
        <v>503803</v>
      </c>
      <c r="Q645" s="39">
        <v>0</v>
      </c>
      <c r="R645" s="39">
        <v>0</v>
      </c>
      <c r="S645" s="39">
        <v>0</v>
      </c>
      <c r="T645" s="39">
        <v>0</v>
      </c>
      <c r="U645" s="39">
        <v>0</v>
      </c>
      <c r="V645" s="39">
        <v>0</v>
      </c>
      <c r="W645" s="39">
        <v>0</v>
      </c>
      <c r="X645" s="39">
        <v>0</v>
      </c>
      <c r="Y645" s="39">
        <v>0</v>
      </c>
      <c r="Z645" s="39">
        <v>0</v>
      </c>
      <c r="AA645" s="39">
        <v>0</v>
      </c>
      <c r="AB645" s="41">
        <v>2020</v>
      </c>
    </row>
    <row r="646" spans="1:28" ht="35.25" customHeight="1">
      <c r="A646" s="11">
        <v>1</v>
      </c>
      <c r="B646" s="2">
        <f>SUBTOTAL(103,$A$9:A646)</f>
        <v>629</v>
      </c>
      <c r="C646" s="8" t="s">
        <v>1038</v>
      </c>
      <c r="D646" s="36">
        <f aca="true" t="shared" si="25" ref="D646:D666">E646+F646+G646+H646+I646+J646+L646+M646+N646+O646+P646+Q646+R646+S646+T646+U646+V646+W646+X646+Y646+Z646+AA646</f>
        <v>703144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40">
        <v>0</v>
      </c>
      <c r="L646" s="39">
        <v>0</v>
      </c>
      <c r="M646" s="39">
        <v>0</v>
      </c>
      <c r="N646" s="39">
        <v>0</v>
      </c>
      <c r="O646" s="39">
        <v>703144</v>
      </c>
      <c r="P646" s="39">
        <v>0</v>
      </c>
      <c r="Q646" s="39">
        <v>0</v>
      </c>
      <c r="R646" s="39">
        <v>0</v>
      </c>
      <c r="S646" s="39">
        <v>0</v>
      </c>
      <c r="T646" s="39">
        <v>0</v>
      </c>
      <c r="U646" s="39">
        <v>0</v>
      </c>
      <c r="V646" s="39">
        <v>0</v>
      </c>
      <c r="W646" s="39">
        <v>0</v>
      </c>
      <c r="X646" s="39">
        <v>0</v>
      </c>
      <c r="Y646" s="39">
        <v>0</v>
      </c>
      <c r="Z646" s="39">
        <v>0</v>
      </c>
      <c r="AA646" s="39">
        <v>0</v>
      </c>
      <c r="AB646" s="41">
        <v>2020</v>
      </c>
    </row>
    <row r="647" spans="1:28" ht="35.25" customHeight="1">
      <c r="A647" s="11">
        <v>1</v>
      </c>
      <c r="B647" s="2">
        <f>SUBTOTAL(103,$A$9:A647)</f>
        <v>630</v>
      </c>
      <c r="C647" s="8" t="s">
        <v>1085</v>
      </c>
      <c r="D647" s="36">
        <f t="shared" si="25"/>
        <v>1354720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0</v>
      </c>
      <c r="K647" s="40">
        <v>0</v>
      </c>
      <c r="L647" s="39">
        <v>0</v>
      </c>
      <c r="M647" s="39">
        <v>1354720</v>
      </c>
      <c r="N647" s="39">
        <v>0</v>
      </c>
      <c r="O647" s="39">
        <v>0</v>
      </c>
      <c r="P647" s="39">
        <v>0</v>
      </c>
      <c r="Q647" s="39">
        <v>0</v>
      </c>
      <c r="R647" s="39">
        <v>0</v>
      </c>
      <c r="S647" s="39">
        <v>0</v>
      </c>
      <c r="T647" s="39">
        <v>0</v>
      </c>
      <c r="U647" s="39">
        <v>0</v>
      </c>
      <c r="V647" s="39">
        <v>0</v>
      </c>
      <c r="W647" s="39">
        <v>0</v>
      </c>
      <c r="X647" s="39">
        <v>0</v>
      </c>
      <c r="Y647" s="39">
        <v>0</v>
      </c>
      <c r="Z647" s="39">
        <v>0</v>
      </c>
      <c r="AA647" s="39">
        <v>0</v>
      </c>
      <c r="AB647" s="41">
        <v>2020</v>
      </c>
    </row>
    <row r="648" spans="1:28" ht="35.25" customHeight="1">
      <c r="A648" s="11">
        <v>1</v>
      </c>
      <c r="B648" s="2">
        <f>SUBTOTAL(103,$A$9:A648)</f>
        <v>631</v>
      </c>
      <c r="C648" s="8" t="s">
        <v>1082</v>
      </c>
      <c r="D648" s="36">
        <f t="shared" si="25"/>
        <v>1200000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40">
        <v>0</v>
      </c>
      <c r="L648" s="39">
        <v>0</v>
      </c>
      <c r="M648" s="39">
        <v>1200000</v>
      </c>
      <c r="N648" s="39">
        <v>0</v>
      </c>
      <c r="O648" s="39">
        <v>0</v>
      </c>
      <c r="P648" s="39">
        <v>0</v>
      </c>
      <c r="Q648" s="39">
        <v>0</v>
      </c>
      <c r="R648" s="39">
        <v>0</v>
      </c>
      <c r="S648" s="39">
        <v>0</v>
      </c>
      <c r="T648" s="39">
        <v>0</v>
      </c>
      <c r="U648" s="39">
        <v>0</v>
      </c>
      <c r="V648" s="39">
        <v>0</v>
      </c>
      <c r="W648" s="39">
        <v>0</v>
      </c>
      <c r="X648" s="39">
        <v>0</v>
      </c>
      <c r="Y648" s="39">
        <v>0</v>
      </c>
      <c r="Z648" s="39">
        <v>0</v>
      </c>
      <c r="AA648" s="39">
        <v>0</v>
      </c>
      <c r="AB648" s="41">
        <v>2020</v>
      </c>
    </row>
    <row r="649" spans="1:28" ht="35.25" customHeight="1">
      <c r="A649" s="11">
        <v>1</v>
      </c>
      <c r="B649" s="2">
        <f>SUBTOTAL(103,$A$9:A649)</f>
        <v>632</v>
      </c>
      <c r="C649" s="8" t="s">
        <v>1083</v>
      </c>
      <c r="D649" s="36">
        <f t="shared" si="25"/>
        <v>813524</v>
      </c>
      <c r="E649" s="39">
        <v>0</v>
      </c>
      <c r="F649" s="39">
        <v>0</v>
      </c>
      <c r="G649" s="39">
        <v>813524</v>
      </c>
      <c r="H649" s="39">
        <v>0</v>
      </c>
      <c r="I649" s="39">
        <v>0</v>
      </c>
      <c r="J649" s="39">
        <v>0</v>
      </c>
      <c r="K649" s="40">
        <v>0</v>
      </c>
      <c r="L649" s="39">
        <v>0</v>
      </c>
      <c r="M649" s="39">
        <v>0</v>
      </c>
      <c r="N649" s="39">
        <v>0</v>
      </c>
      <c r="O649" s="39">
        <v>0</v>
      </c>
      <c r="P649" s="39">
        <v>0</v>
      </c>
      <c r="Q649" s="39">
        <v>0</v>
      </c>
      <c r="R649" s="39">
        <v>0</v>
      </c>
      <c r="S649" s="39">
        <v>0</v>
      </c>
      <c r="T649" s="39">
        <v>0</v>
      </c>
      <c r="U649" s="39">
        <v>0</v>
      </c>
      <c r="V649" s="39">
        <v>0</v>
      </c>
      <c r="W649" s="39">
        <v>0</v>
      </c>
      <c r="X649" s="39">
        <v>0</v>
      </c>
      <c r="Y649" s="39">
        <v>0</v>
      </c>
      <c r="Z649" s="39">
        <v>0</v>
      </c>
      <c r="AA649" s="39">
        <v>0</v>
      </c>
      <c r="AB649" s="41">
        <v>2020</v>
      </c>
    </row>
    <row r="650" spans="1:28" ht="35.25" customHeight="1">
      <c r="A650" s="11">
        <v>1</v>
      </c>
      <c r="B650" s="2">
        <f>SUBTOTAL(103,$A$9:A650)</f>
        <v>633</v>
      </c>
      <c r="C650" s="8" t="s">
        <v>1084</v>
      </c>
      <c r="D650" s="36">
        <f t="shared" si="25"/>
        <v>994759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40">
        <v>0</v>
      </c>
      <c r="L650" s="39">
        <v>0</v>
      </c>
      <c r="M650" s="39">
        <v>570746</v>
      </c>
      <c r="N650" s="39">
        <v>0</v>
      </c>
      <c r="O650" s="39">
        <v>424013</v>
      </c>
      <c r="P650" s="39">
        <v>0</v>
      </c>
      <c r="Q650" s="39">
        <v>0</v>
      </c>
      <c r="R650" s="39">
        <v>0</v>
      </c>
      <c r="S650" s="39">
        <v>0</v>
      </c>
      <c r="T650" s="39">
        <v>0</v>
      </c>
      <c r="U650" s="39">
        <v>0</v>
      </c>
      <c r="V650" s="39">
        <v>0</v>
      </c>
      <c r="W650" s="39">
        <v>0</v>
      </c>
      <c r="X650" s="39">
        <v>0</v>
      </c>
      <c r="Y650" s="39">
        <v>0</v>
      </c>
      <c r="Z650" s="39">
        <v>0</v>
      </c>
      <c r="AA650" s="39">
        <v>0</v>
      </c>
      <c r="AB650" s="41">
        <v>2020</v>
      </c>
    </row>
    <row r="651" spans="1:28" ht="35.25" customHeight="1">
      <c r="A651" s="11">
        <v>1</v>
      </c>
      <c r="B651" s="2">
        <f>SUBTOTAL(103,$A$9:A651)</f>
        <v>634</v>
      </c>
      <c r="C651" s="8" t="s">
        <v>1088</v>
      </c>
      <c r="D651" s="36">
        <f t="shared" si="25"/>
        <v>1116214.55</v>
      </c>
      <c r="E651" s="39">
        <v>0</v>
      </c>
      <c r="F651" s="39">
        <v>1116214.55</v>
      </c>
      <c r="G651" s="39">
        <v>0</v>
      </c>
      <c r="H651" s="39">
        <v>0</v>
      </c>
      <c r="I651" s="39">
        <v>0</v>
      </c>
      <c r="J651" s="39">
        <v>0</v>
      </c>
      <c r="K651" s="40">
        <v>0</v>
      </c>
      <c r="L651" s="39">
        <v>0</v>
      </c>
      <c r="M651" s="39">
        <v>0</v>
      </c>
      <c r="N651" s="39">
        <v>0</v>
      </c>
      <c r="O651" s="39">
        <v>0</v>
      </c>
      <c r="P651" s="39">
        <v>0</v>
      </c>
      <c r="Q651" s="39">
        <v>0</v>
      </c>
      <c r="R651" s="39">
        <v>0</v>
      </c>
      <c r="S651" s="39">
        <v>0</v>
      </c>
      <c r="T651" s="39">
        <v>0</v>
      </c>
      <c r="U651" s="39">
        <v>0</v>
      </c>
      <c r="V651" s="39">
        <v>0</v>
      </c>
      <c r="W651" s="39">
        <v>0</v>
      </c>
      <c r="X651" s="39">
        <v>0</v>
      </c>
      <c r="Y651" s="39">
        <v>0</v>
      </c>
      <c r="Z651" s="39">
        <v>0</v>
      </c>
      <c r="AA651" s="39">
        <v>0</v>
      </c>
      <c r="AB651" s="41">
        <v>2020</v>
      </c>
    </row>
    <row r="652" spans="1:28" ht="35.25" customHeight="1">
      <c r="A652" s="11">
        <v>1</v>
      </c>
      <c r="B652" s="2">
        <f>SUBTOTAL(103,$A$9:A652)</f>
        <v>635</v>
      </c>
      <c r="C652" s="8" t="s">
        <v>1086</v>
      </c>
      <c r="D652" s="36">
        <f t="shared" si="25"/>
        <v>1723519</v>
      </c>
      <c r="E652" s="39">
        <v>0</v>
      </c>
      <c r="F652" s="39">
        <v>0</v>
      </c>
      <c r="G652" s="39">
        <v>0</v>
      </c>
      <c r="H652" s="39">
        <v>0</v>
      </c>
      <c r="I652" s="39">
        <v>0</v>
      </c>
      <c r="J652" s="39">
        <v>0</v>
      </c>
      <c r="K652" s="40">
        <v>0</v>
      </c>
      <c r="L652" s="39">
        <v>0</v>
      </c>
      <c r="M652" s="39">
        <v>1292526</v>
      </c>
      <c r="N652" s="39">
        <v>0</v>
      </c>
      <c r="O652" s="39">
        <v>430993</v>
      </c>
      <c r="P652" s="39">
        <v>0</v>
      </c>
      <c r="Q652" s="39">
        <v>0</v>
      </c>
      <c r="R652" s="39">
        <v>0</v>
      </c>
      <c r="S652" s="39">
        <v>0</v>
      </c>
      <c r="T652" s="39">
        <v>0</v>
      </c>
      <c r="U652" s="39">
        <v>0</v>
      </c>
      <c r="V652" s="39">
        <v>0</v>
      </c>
      <c r="W652" s="39">
        <v>0</v>
      </c>
      <c r="X652" s="39">
        <v>0</v>
      </c>
      <c r="Y652" s="39">
        <v>0</v>
      </c>
      <c r="Z652" s="39">
        <v>0</v>
      </c>
      <c r="AA652" s="39">
        <v>0</v>
      </c>
      <c r="AB652" s="41">
        <v>2020</v>
      </c>
    </row>
    <row r="653" spans="1:28" ht="35.25" customHeight="1">
      <c r="A653" s="11">
        <v>1</v>
      </c>
      <c r="B653" s="2">
        <f>SUBTOTAL(103,$A$9:A653)</f>
        <v>636</v>
      </c>
      <c r="C653" s="8" t="s">
        <v>186</v>
      </c>
      <c r="D653" s="36">
        <f t="shared" si="25"/>
        <v>1278638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0</v>
      </c>
      <c r="K653" s="40">
        <v>0</v>
      </c>
      <c r="L653" s="39">
        <v>0</v>
      </c>
      <c r="M653" s="39">
        <v>1278638</v>
      </c>
      <c r="N653" s="39">
        <v>0</v>
      </c>
      <c r="O653" s="39">
        <v>0</v>
      </c>
      <c r="P653" s="39">
        <v>0</v>
      </c>
      <c r="Q653" s="39">
        <v>0</v>
      </c>
      <c r="R653" s="39">
        <v>0</v>
      </c>
      <c r="S653" s="39">
        <v>0</v>
      </c>
      <c r="T653" s="39">
        <v>0</v>
      </c>
      <c r="U653" s="39">
        <v>0</v>
      </c>
      <c r="V653" s="39">
        <v>0</v>
      </c>
      <c r="W653" s="39">
        <v>0</v>
      </c>
      <c r="X653" s="39">
        <v>0</v>
      </c>
      <c r="Y653" s="39">
        <v>0</v>
      </c>
      <c r="Z653" s="39">
        <v>0</v>
      </c>
      <c r="AA653" s="39">
        <v>0</v>
      </c>
      <c r="AB653" s="41">
        <v>2020</v>
      </c>
    </row>
    <row r="654" spans="1:28" ht="35.25" customHeight="1">
      <c r="A654" s="11">
        <v>1</v>
      </c>
      <c r="B654" s="2">
        <f>SUBTOTAL(103,$A$9:A654)</f>
        <v>637</v>
      </c>
      <c r="C654" s="8" t="s">
        <v>1092</v>
      </c>
      <c r="D654" s="36">
        <f t="shared" si="25"/>
        <v>4448101.99</v>
      </c>
      <c r="E654" s="39">
        <v>554213.75</v>
      </c>
      <c r="F654" s="39">
        <v>1163821.17</v>
      </c>
      <c r="G654" s="39">
        <v>0</v>
      </c>
      <c r="H654" s="39">
        <v>255478.07</v>
      </c>
      <c r="I654" s="39">
        <v>0</v>
      </c>
      <c r="J654" s="39">
        <v>0</v>
      </c>
      <c r="K654" s="40">
        <v>0</v>
      </c>
      <c r="L654" s="39">
        <v>0</v>
      </c>
      <c r="M654" s="39">
        <v>1741847</v>
      </c>
      <c r="N654" s="39">
        <v>0</v>
      </c>
      <c r="O654" s="39">
        <v>732742</v>
      </c>
      <c r="P654" s="39">
        <v>0</v>
      </c>
      <c r="Q654" s="39">
        <v>0</v>
      </c>
      <c r="R654" s="39">
        <v>0</v>
      </c>
      <c r="S654" s="39">
        <v>0</v>
      </c>
      <c r="T654" s="39">
        <v>0</v>
      </c>
      <c r="U654" s="39">
        <v>0</v>
      </c>
      <c r="V654" s="39">
        <v>0</v>
      </c>
      <c r="W654" s="39">
        <v>0</v>
      </c>
      <c r="X654" s="39">
        <v>0</v>
      </c>
      <c r="Y654" s="39">
        <v>0</v>
      </c>
      <c r="Z654" s="39">
        <v>0</v>
      </c>
      <c r="AA654" s="39">
        <v>0</v>
      </c>
      <c r="AB654" s="41">
        <v>2020</v>
      </c>
    </row>
    <row r="655" spans="1:28" ht="35.25" customHeight="1">
      <c r="A655" s="11">
        <v>1</v>
      </c>
      <c r="B655" s="2">
        <f>SUBTOTAL(103,$A$9:A655)</f>
        <v>638</v>
      </c>
      <c r="C655" s="8" t="s">
        <v>1151</v>
      </c>
      <c r="D655" s="36">
        <f t="shared" si="25"/>
        <v>1506597.79</v>
      </c>
      <c r="E655" s="39">
        <v>0</v>
      </c>
      <c r="F655" s="39">
        <v>0</v>
      </c>
      <c r="G655" s="39">
        <v>1506597.79</v>
      </c>
      <c r="H655" s="39">
        <v>0</v>
      </c>
      <c r="I655" s="39">
        <v>0</v>
      </c>
      <c r="J655" s="39">
        <v>0</v>
      </c>
      <c r="K655" s="40">
        <v>0</v>
      </c>
      <c r="L655" s="39">
        <v>0</v>
      </c>
      <c r="M655" s="39">
        <v>0</v>
      </c>
      <c r="N655" s="39">
        <v>0</v>
      </c>
      <c r="O655" s="39">
        <v>0</v>
      </c>
      <c r="P655" s="39">
        <v>0</v>
      </c>
      <c r="Q655" s="39">
        <v>0</v>
      </c>
      <c r="R655" s="39">
        <v>0</v>
      </c>
      <c r="S655" s="39">
        <v>0</v>
      </c>
      <c r="T655" s="39">
        <v>0</v>
      </c>
      <c r="U655" s="39">
        <v>0</v>
      </c>
      <c r="V655" s="39">
        <v>0</v>
      </c>
      <c r="W655" s="39">
        <v>0</v>
      </c>
      <c r="X655" s="39">
        <v>0</v>
      </c>
      <c r="Y655" s="39">
        <v>0</v>
      </c>
      <c r="Z655" s="39">
        <v>0</v>
      </c>
      <c r="AA655" s="39">
        <v>0</v>
      </c>
      <c r="AB655" s="41">
        <v>2020</v>
      </c>
    </row>
    <row r="656" spans="1:28" ht="35.25" customHeight="1">
      <c r="A656" s="11">
        <v>1</v>
      </c>
      <c r="B656" s="2">
        <f>SUBTOTAL(103,$A$9:A656)</f>
        <v>639</v>
      </c>
      <c r="C656" s="8" t="s">
        <v>185</v>
      </c>
      <c r="D656" s="36">
        <f t="shared" si="25"/>
        <v>2726863</v>
      </c>
      <c r="E656" s="39">
        <v>0</v>
      </c>
      <c r="F656" s="39">
        <v>0</v>
      </c>
      <c r="G656" s="39">
        <v>0</v>
      </c>
      <c r="H656" s="39">
        <v>0</v>
      </c>
      <c r="I656" s="39">
        <v>2726863</v>
      </c>
      <c r="J656" s="39">
        <v>0</v>
      </c>
      <c r="K656" s="40">
        <v>0</v>
      </c>
      <c r="L656" s="39">
        <v>0</v>
      </c>
      <c r="M656" s="39">
        <v>0</v>
      </c>
      <c r="N656" s="39">
        <v>0</v>
      </c>
      <c r="O656" s="39">
        <v>0</v>
      </c>
      <c r="P656" s="39">
        <v>0</v>
      </c>
      <c r="Q656" s="39">
        <v>0</v>
      </c>
      <c r="R656" s="39">
        <v>0</v>
      </c>
      <c r="S656" s="39">
        <v>0</v>
      </c>
      <c r="T656" s="39">
        <v>0</v>
      </c>
      <c r="U656" s="39">
        <v>0</v>
      </c>
      <c r="V656" s="39">
        <v>0</v>
      </c>
      <c r="W656" s="39">
        <v>0</v>
      </c>
      <c r="X656" s="39">
        <v>0</v>
      </c>
      <c r="Y656" s="39">
        <v>0</v>
      </c>
      <c r="Z656" s="39">
        <v>0</v>
      </c>
      <c r="AA656" s="39">
        <v>0</v>
      </c>
      <c r="AB656" s="41">
        <v>2020</v>
      </c>
    </row>
    <row r="657" spans="1:28" ht="35.25" customHeight="1">
      <c r="A657" s="11">
        <v>1</v>
      </c>
      <c r="B657" s="2">
        <f>SUBTOTAL(103,$A$9:A657)</f>
        <v>640</v>
      </c>
      <c r="C657" s="8" t="s">
        <v>1150</v>
      </c>
      <c r="D657" s="36">
        <f t="shared" si="25"/>
        <v>2400796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0</v>
      </c>
      <c r="K657" s="40">
        <v>0</v>
      </c>
      <c r="L657" s="39">
        <v>0</v>
      </c>
      <c r="M657" s="39">
        <v>2400796</v>
      </c>
      <c r="N657" s="39">
        <v>0</v>
      </c>
      <c r="O657" s="39">
        <v>0</v>
      </c>
      <c r="P657" s="39">
        <v>0</v>
      </c>
      <c r="Q657" s="39">
        <v>0</v>
      </c>
      <c r="R657" s="39">
        <v>0</v>
      </c>
      <c r="S657" s="39">
        <v>0</v>
      </c>
      <c r="T657" s="39">
        <v>0</v>
      </c>
      <c r="U657" s="39">
        <v>0</v>
      </c>
      <c r="V657" s="39">
        <v>0</v>
      </c>
      <c r="W657" s="39">
        <v>0</v>
      </c>
      <c r="X657" s="39">
        <v>0</v>
      </c>
      <c r="Y657" s="39">
        <v>0</v>
      </c>
      <c r="Z657" s="39">
        <v>0</v>
      </c>
      <c r="AA657" s="39">
        <v>0</v>
      </c>
      <c r="AB657" s="41">
        <v>2020</v>
      </c>
    </row>
    <row r="658" spans="1:28" ht="35.25" customHeight="1">
      <c r="A658" s="11">
        <v>1</v>
      </c>
      <c r="B658" s="2">
        <f>SUBTOTAL(103,$A$9:A658)</f>
        <v>641</v>
      </c>
      <c r="C658" s="8" t="s">
        <v>1195</v>
      </c>
      <c r="D658" s="36">
        <f t="shared" si="25"/>
        <v>2900000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40">
        <v>0</v>
      </c>
      <c r="L658" s="39">
        <v>0</v>
      </c>
      <c r="M658" s="39">
        <v>2900000</v>
      </c>
      <c r="N658" s="39">
        <v>0</v>
      </c>
      <c r="O658" s="39">
        <v>0</v>
      </c>
      <c r="P658" s="39">
        <v>0</v>
      </c>
      <c r="Q658" s="39">
        <v>0</v>
      </c>
      <c r="R658" s="39">
        <v>0</v>
      </c>
      <c r="S658" s="39">
        <v>0</v>
      </c>
      <c r="T658" s="39">
        <v>0</v>
      </c>
      <c r="U658" s="39">
        <v>0</v>
      </c>
      <c r="V658" s="39">
        <v>0</v>
      </c>
      <c r="W658" s="39">
        <v>0</v>
      </c>
      <c r="X658" s="39">
        <v>0</v>
      </c>
      <c r="Y658" s="39">
        <v>0</v>
      </c>
      <c r="Z658" s="39">
        <v>0</v>
      </c>
      <c r="AA658" s="39">
        <v>0</v>
      </c>
      <c r="AB658" s="41">
        <v>2020</v>
      </c>
    </row>
    <row r="659" spans="1:28" ht="35.25" customHeight="1">
      <c r="A659" s="11">
        <v>1</v>
      </c>
      <c r="B659" s="2">
        <f>SUBTOTAL(103,$A$9:A659)</f>
        <v>642</v>
      </c>
      <c r="C659" s="8" t="s">
        <v>1196</v>
      </c>
      <c r="D659" s="36">
        <f t="shared" si="25"/>
        <v>3045676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40">
        <v>0</v>
      </c>
      <c r="L659" s="39">
        <v>0</v>
      </c>
      <c r="M659" s="39">
        <v>3045676</v>
      </c>
      <c r="N659" s="39">
        <v>0</v>
      </c>
      <c r="O659" s="39">
        <v>0</v>
      </c>
      <c r="P659" s="39">
        <v>0</v>
      </c>
      <c r="Q659" s="39">
        <v>0</v>
      </c>
      <c r="R659" s="39">
        <v>0</v>
      </c>
      <c r="S659" s="39">
        <v>0</v>
      </c>
      <c r="T659" s="39">
        <v>0</v>
      </c>
      <c r="U659" s="39">
        <v>0</v>
      </c>
      <c r="V659" s="39">
        <v>0</v>
      </c>
      <c r="W659" s="39">
        <v>0</v>
      </c>
      <c r="X659" s="39">
        <v>0</v>
      </c>
      <c r="Y659" s="39">
        <v>0</v>
      </c>
      <c r="Z659" s="39">
        <v>0</v>
      </c>
      <c r="AA659" s="39">
        <v>0</v>
      </c>
      <c r="AB659" s="41">
        <v>2020</v>
      </c>
    </row>
    <row r="660" spans="1:28" ht="35.25" customHeight="1">
      <c r="A660" s="11">
        <v>1</v>
      </c>
      <c r="B660" s="2">
        <f>SUBTOTAL(103,$A$9:A660)</f>
        <v>643</v>
      </c>
      <c r="C660" s="8" t="s">
        <v>1198</v>
      </c>
      <c r="D660" s="36">
        <f t="shared" si="25"/>
        <v>1420039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40">
        <v>0</v>
      </c>
      <c r="L660" s="39">
        <v>0</v>
      </c>
      <c r="M660" s="39">
        <v>1420039</v>
      </c>
      <c r="N660" s="39">
        <v>0</v>
      </c>
      <c r="O660" s="39">
        <v>0</v>
      </c>
      <c r="P660" s="39">
        <v>0</v>
      </c>
      <c r="Q660" s="39">
        <v>0</v>
      </c>
      <c r="R660" s="39">
        <v>0</v>
      </c>
      <c r="S660" s="39">
        <v>0</v>
      </c>
      <c r="T660" s="39">
        <v>0</v>
      </c>
      <c r="U660" s="39">
        <v>0</v>
      </c>
      <c r="V660" s="39">
        <v>0</v>
      </c>
      <c r="W660" s="39">
        <v>0</v>
      </c>
      <c r="X660" s="39">
        <v>0</v>
      </c>
      <c r="Y660" s="39">
        <v>0</v>
      </c>
      <c r="Z660" s="39">
        <v>0</v>
      </c>
      <c r="AA660" s="39">
        <v>0</v>
      </c>
      <c r="AB660" s="41">
        <v>2020</v>
      </c>
    </row>
    <row r="661" spans="1:28" ht="35.25" customHeight="1">
      <c r="A661" s="11">
        <v>1</v>
      </c>
      <c r="B661" s="2">
        <f>SUBTOTAL(103,$A$9:A661)</f>
        <v>644</v>
      </c>
      <c r="C661" s="8" t="s">
        <v>1199</v>
      </c>
      <c r="D661" s="36">
        <f t="shared" si="25"/>
        <v>1468608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0</v>
      </c>
      <c r="K661" s="40">
        <v>0</v>
      </c>
      <c r="L661" s="39">
        <v>0</v>
      </c>
      <c r="M661" s="39">
        <v>1468608</v>
      </c>
      <c r="N661" s="39">
        <v>0</v>
      </c>
      <c r="O661" s="39">
        <v>0</v>
      </c>
      <c r="P661" s="39">
        <v>0</v>
      </c>
      <c r="Q661" s="39">
        <v>0</v>
      </c>
      <c r="R661" s="39">
        <v>0</v>
      </c>
      <c r="S661" s="39">
        <v>0</v>
      </c>
      <c r="T661" s="39">
        <v>0</v>
      </c>
      <c r="U661" s="39">
        <v>0</v>
      </c>
      <c r="V661" s="39">
        <v>0</v>
      </c>
      <c r="W661" s="39">
        <v>0</v>
      </c>
      <c r="X661" s="39">
        <v>0</v>
      </c>
      <c r="Y661" s="39">
        <v>0</v>
      </c>
      <c r="Z661" s="39">
        <v>0</v>
      </c>
      <c r="AA661" s="39">
        <v>0</v>
      </c>
      <c r="AB661" s="41">
        <v>2020</v>
      </c>
    </row>
    <row r="662" spans="1:28" ht="35.25" customHeight="1">
      <c r="A662" s="11">
        <v>1</v>
      </c>
      <c r="B662" s="2">
        <f>SUBTOTAL(103,$A$9:A662)</f>
        <v>645</v>
      </c>
      <c r="C662" s="8" t="s">
        <v>1200</v>
      </c>
      <c r="D662" s="36">
        <f t="shared" si="25"/>
        <v>6427592</v>
      </c>
      <c r="E662" s="39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0</v>
      </c>
      <c r="K662" s="40">
        <v>0</v>
      </c>
      <c r="L662" s="39">
        <v>0</v>
      </c>
      <c r="M662" s="39">
        <v>0</v>
      </c>
      <c r="N662" s="39">
        <v>0</v>
      </c>
      <c r="O662" s="39">
        <v>6427592</v>
      </c>
      <c r="P662" s="39">
        <v>0</v>
      </c>
      <c r="Q662" s="39">
        <v>0</v>
      </c>
      <c r="R662" s="39">
        <v>0</v>
      </c>
      <c r="S662" s="39">
        <v>0</v>
      </c>
      <c r="T662" s="39">
        <v>0</v>
      </c>
      <c r="U662" s="39">
        <v>0</v>
      </c>
      <c r="V662" s="39">
        <v>0</v>
      </c>
      <c r="W662" s="39">
        <v>0</v>
      </c>
      <c r="X662" s="39">
        <v>0</v>
      </c>
      <c r="Y662" s="39">
        <v>0</v>
      </c>
      <c r="Z662" s="39">
        <v>0</v>
      </c>
      <c r="AA662" s="39">
        <v>0</v>
      </c>
      <c r="AB662" s="41">
        <v>2020</v>
      </c>
    </row>
    <row r="663" spans="1:28" ht="35.25" customHeight="1">
      <c r="A663" s="11">
        <v>1</v>
      </c>
      <c r="B663" s="2">
        <f>SUBTOTAL(103,$A$9:A663)</f>
        <v>646</v>
      </c>
      <c r="C663" s="8" t="s">
        <v>806</v>
      </c>
      <c r="D663" s="36">
        <f t="shared" si="25"/>
        <v>671600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40">
        <v>0</v>
      </c>
      <c r="L663" s="39">
        <v>0</v>
      </c>
      <c r="M663" s="39">
        <v>0</v>
      </c>
      <c r="N663" s="39">
        <v>0</v>
      </c>
      <c r="O663" s="39">
        <v>671600</v>
      </c>
      <c r="P663" s="39">
        <v>0</v>
      </c>
      <c r="Q663" s="39">
        <v>0</v>
      </c>
      <c r="R663" s="39">
        <v>0</v>
      </c>
      <c r="S663" s="39">
        <v>0</v>
      </c>
      <c r="T663" s="39">
        <v>0</v>
      </c>
      <c r="U663" s="39">
        <v>0</v>
      </c>
      <c r="V663" s="39">
        <v>0</v>
      </c>
      <c r="W663" s="39">
        <v>0</v>
      </c>
      <c r="X663" s="39">
        <v>0</v>
      </c>
      <c r="Y663" s="39">
        <v>0</v>
      </c>
      <c r="Z663" s="39">
        <v>0</v>
      </c>
      <c r="AA663" s="39">
        <v>0</v>
      </c>
      <c r="AB663" s="41">
        <v>2020</v>
      </c>
    </row>
    <row r="664" spans="1:28" ht="35.25" customHeight="1">
      <c r="A664" s="11">
        <v>1</v>
      </c>
      <c r="B664" s="2">
        <f>SUBTOTAL(103,$A$9:A664)</f>
        <v>647</v>
      </c>
      <c r="C664" s="8" t="s">
        <v>536</v>
      </c>
      <c r="D664" s="36">
        <f t="shared" si="25"/>
        <v>502467</v>
      </c>
      <c r="E664" s="39">
        <v>0</v>
      </c>
      <c r="F664" s="39">
        <v>0</v>
      </c>
      <c r="G664" s="39">
        <v>502467</v>
      </c>
      <c r="H664" s="39">
        <v>0</v>
      </c>
      <c r="I664" s="39">
        <v>0</v>
      </c>
      <c r="J664" s="39">
        <v>0</v>
      </c>
      <c r="K664" s="40">
        <v>0</v>
      </c>
      <c r="L664" s="39">
        <v>0</v>
      </c>
      <c r="M664" s="39">
        <v>0</v>
      </c>
      <c r="N664" s="39">
        <v>0</v>
      </c>
      <c r="O664" s="39">
        <v>0</v>
      </c>
      <c r="P664" s="39">
        <v>0</v>
      </c>
      <c r="Q664" s="39">
        <v>0</v>
      </c>
      <c r="R664" s="39">
        <v>0</v>
      </c>
      <c r="S664" s="39">
        <v>0</v>
      </c>
      <c r="T664" s="39">
        <v>0</v>
      </c>
      <c r="U664" s="39">
        <v>0</v>
      </c>
      <c r="V664" s="39">
        <v>0</v>
      </c>
      <c r="W664" s="39">
        <v>0</v>
      </c>
      <c r="X664" s="39">
        <v>0</v>
      </c>
      <c r="Y664" s="39">
        <v>0</v>
      </c>
      <c r="Z664" s="39">
        <v>0</v>
      </c>
      <c r="AA664" s="39">
        <v>0</v>
      </c>
      <c r="AB664" s="41">
        <v>2020</v>
      </c>
    </row>
    <row r="665" spans="1:28" ht="35.25" customHeight="1">
      <c r="A665" s="11">
        <v>1</v>
      </c>
      <c r="B665" s="2">
        <f>SUBTOTAL(103,$A$9:A665)</f>
        <v>648</v>
      </c>
      <c r="C665" s="8" t="s">
        <v>1369</v>
      </c>
      <c r="D665" s="36">
        <f t="shared" si="25"/>
        <v>189465</v>
      </c>
      <c r="E665" s="39">
        <v>0</v>
      </c>
      <c r="F665" s="39">
        <v>0</v>
      </c>
      <c r="G665" s="39">
        <v>189465</v>
      </c>
      <c r="H665" s="39">
        <v>0</v>
      </c>
      <c r="I665" s="39">
        <v>0</v>
      </c>
      <c r="J665" s="39">
        <v>0</v>
      </c>
      <c r="K665" s="40">
        <v>0</v>
      </c>
      <c r="L665" s="39">
        <v>0</v>
      </c>
      <c r="M665" s="39">
        <v>0</v>
      </c>
      <c r="N665" s="39">
        <v>0</v>
      </c>
      <c r="O665" s="39">
        <v>0</v>
      </c>
      <c r="P665" s="39">
        <v>0</v>
      </c>
      <c r="Q665" s="39">
        <v>0</v>
      </c>
      <c r="R665" s="39">
        <v>0</v>
      </c>
      <c r="S665" s="39">
        <v>0</v>
      </c>
      <c r="T665" s="39">
        <v>0</v>
      </c>
      <c r="U665" s="39">
        <v>0</v>
      </c>
      <c r="V665" s="39">
        <v>0</v>
      </c>
      <c r="W665" s="39">
        <v>0</v>
      </c>
      <c r="X665" s="39">
        <v>0</v>
      </c>
      <c r="Y665" s="39">
        <v>0</v>
      </c>
      <c r="Z665" s="39">
        <v>0</v>
      </c>
      <c r="AA665" s="39">
        <v>0</v>
      </c>
      <c r="AB665" s="41">
        <v>2020</v>
      </c>
    </row>
    <row r="666" spans="1:28" ht="35.25" customHeight="1">
      <c r="A666" s="11">
        <v>1</v>
      </c>
      <c r="B666" s="2">
        <f>SUBTOTAL(103,$A$9:A666)</f>
        <v>649</v>
      </c>
      <c r="C666" s="8" t="s">
        <v>957</v>
      </c>
      <c r="D666" s="36">
        <f t="shared" si="25"/>
        <v>1269855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0</v>
      </c>
      <c r="K666" s="40">
        <v>0</v>
      </c>
      <c r="L666" s="39">
        <v>0</v>
      </c>
      <c r="M666" s="39">
        <v>1120180</v>
      </c>
      <c r="N666" s="39">
        <v>0</v>
      </c>
      <c r="O666" s="39">
        <v>149675</v>
      </c>
      <c r="P666" s="39">
        <v>0</v>
      </c>
      <c r="Q666" s="39">
        <v>0</v>
      </c>
      <c r="R666" s="39">
        <v>0</v>
      </c>
      <c r="S666" s="39">
        <v>0</v>
      </c>
      <c r="T666" s="39">
        <v>0</v>
      </c>
      <c r="U666" s="39">
        <v>0</v>
      </c>
      <c r="V666" s="39">
        <v>0</v>
      </c>
      <c r="W666" s="39">
        <v>0</v>
      </c>
      <c r="X666" s="39">
        <v>0</v>
      </c>
      <c r="Y666" s="39">
        <v>0</v>
      </c>
      <c r="Z666" s="39">
        <v>0</v>
      </c>
      <c r="AA666" s="39">
        <v>0</v>
      </c>
      <c r="AB666" s="41">
        <v>2020</v>
      </c>
    </row>
    <row r="667" spans="2:28" ht="35.25" customHeight="1">
      <c r="B667" s="8" t="s">
        <v>27</v>
      </c>
      <c r="C667" s="8"/>
      <c r="D667" s="36">
        <f aca="true" t="shared" si="26" ref="D667:D709">E667+F667+G667+H667+I667+J667+L667+M667+N667+O667+P667+Q667+R667+S667+T667+U667+V667+W667+X667+Y667+Z667+AA667</f>
        <v>855755</v>
      </c>
      <c r="E667" s="36">
        <f aca="true" t="shared" si="27" ref="E667:AA667">SUM(E668:E669)</f>
        <v>0</v>
      </c>
      <c r="F667" s="36">
        <f t="shared" si="27"/>
        <v>0</v>
      </c>
      <c r="G667" s="36">
        <f t="shared" si="27"/>
        <v>0</v>
      </c>
      <c r="H667" s="36">
        <f t="shared" si="27"/>
        <v>0</v>
      </c>
      <c r="I667" s="36">
        <f t="shared" si="27"/>
        <v>0</v>
      </c>
      <c r="J667" s="36">
        <f t="shared" si="27"/>
        <v>0</v>
      </c>
      <c r="K667" s="40">
        <f t="shared" si="27"/>
        <v>0</v>
      </c>
      <c r="L667" s="36">
        <f t="shared" si="27"/>
        <v>0</v>
      </c>
      <c r="M667" s="36">
        <f t="shared" si="27"/>
        <v>0</v>
      </c>
      <c r="N667" s="36">
        <f t="shared" si="27"/>
        <v>855755</v>
      </c>
      <c r="O667" s="36">
        <f>SUM(O668:O669)</f>
        <v>0</v>
      </c>
      <c r="P667" s="36">
        <f t="shared" si="27"/>
        <v>0</v>
      </c>
      <c r="Q667" s="36">
        <f t="shared" si="27"/>
        <v>0</v>
      </c>
      <c r="R667" s="36">
        <f t="shared" si="27"/>
        <v>0</v>
      </c>
      <c r="S667" s="36">
        <f t="shared" si="27"/>
        <v>0</v>
      </c>
      <c r="T667" s="36">
        <f t="shared" si="27"/>
        <v>0</v>
      </c>
      <c r="U667" s="36">
        <f t="shared" si="27"/>
        <v>0</v>
      </c>
      <c r="V667" s="36">
        <f t="shared" si="27"/>
        <v>0</v>
      </c>
      <c r="W667" s="36">
        <f t="shared" si="27"/>
        <v>0</v>
      </c>
      <c r="X667" s="36">
        <f t="shared" si="27"/>
        <v>0</v>
      </c>
      <c r="Y667" s="36">
        <f t="shared" si="27"/>
        <v>0</v>
      </c>
      <c r="Z667" s="36">
        <f t="shared" si="27"/>
        <v>0</v>
      </c>
      <c r="AA667" s="36">
        <f t="shared" si="27"/>
        <v>0</v>
      </c>
      <c r="AB667" s="38" t="s">
        <v>36</v>
      </c>
    </row>
    <row r="668" spans="1:28" ht="35.25" customHeight="1">
      <c r="A668" s="11">
        <v>1</v>
      </c>
      <c r="B668" s="2">
        <f>SUBTOTAL(103,$A$9:A668)</f>
        <v>650</v>
      </c>
      <c r="C668" s="8" t="s">
        <v>936</v>
      </c>
      <c r="D668" s="36">
        <f t="shared" si="26"/>
        <v>488555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0</v>
      </c>
      <c r="K668" s="40">
        <v>0</v>
      </c>
      <c r="L668" s="39">
        <v>0</v>
      </c>
      <c r="M668" s="39">
        <v>0</v>
      </c>
      <c r="N668" s="39">
        <v>488555</v>
      </c>
      <c r="O668" s="39">
        <v>0</v>
      </c>
      <c r="P668" s="39">
        <v>0</v>
      </c>
      <c r="Q668" s="39">
        <v>0</v>
      </c>
      <c r="R668" s="39">
        <v>0</v>
      </c>
      <c r="S668" s="39">
        <v>0</v>
      </c>
      <c r="T668" s="39">
        <v>0</v>
      </c>
      <c r="U668" s="39">
        <v>0</v>
      </c>
      <c r="V668" s="39">
        <v>0</v>
      </c>
      <c r="W668" s="39">
        <v>0</v>
      </c>
      <c r="X668" s="39">
        <v>0</v>
      </c>
      <c r="Y668" s="39">
        <v>0</v>
      </c>
      <c r="Z668" s="39">
        <v>0</v>
      </c>
      <c r="AA668" s="39">
        <v>0</v>
      </c>
      <c r="AB668" s="41">
        <v>2020</v>
      </c>
    </row>
    <row r="669" spans="1:28" ht="35.25" customHeight="1">
      <c r="A669" s="11">
        <v>1</v>
      </c>
      <c r="B669" s="2">
        <f>SUBTOTAL(103,$A$9:A669)</f>
        <v>651</v>
      </c>
      <c r="C669" s="8" t="s">
        <v>935</v>
      </c>
      <c r="D669" s="36">
        <f t="shared" si="26"/>
        <v>367200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40">
        <v>0</v>
      </c>
      <c r="L669" s="39">
        <v>0</v>
      </c>
      <c r="M669" s="39">
        <v>0</v>
      </c>
      <c r="N669" s="39">
        <v>367200</v>
      </c>
      <c r="O669" s="39">
        <v>0</v>
      </c>
      <c r="P669" s="39">
        <v>0</v>
      </c>
      <c r="Q669" s="39">
        <v>0</v>
      </c>
      <c r="R669" s="39">
        <v>0</v>
      </c>
      <c r="S669" s="39">
        <v>0</v>
      </c>
      <c r="T669" s="39">
        <v>0</v>
      </c>
      <c r="U669" s="39">
        <v>0</v>
      </c>
      <c r="V669" s="39">
        <v>0</v>
      </c>
      <c r="W669" s="39">
        <v>0</v>
      </c>
      <c r="X669" s="39">
        <v>0</v>
      </c>
      <c r="Y669" s="39">
        <v>0</v>
      </c>
      <c r="Z669" s="39">
        <v>0</v>
      </c>
      <c r="AA669" s="39">
        <v>0</v>
      </c>
      <c r="AB669" s="41">
        <v>2020</v>
      </c>
    </row>
    <row r="670" spans="2:28" ht="35.25" customHeight="1">
      <c r="B670" s="30" t="s">
        <v>39</v>
      </c>
      <c r="C670" s="8"/>
      <c r="D670" s="36">
        <f t="shared" si="26"/>
        <v>6039426.35</v>
      </c>
      <c r="E670" s="36">
        <f aca="true" t="shared" si="28" ref="E670:AA670">SUM(E671:E683)</f>
        <v>98498.3</v>
      </c>
      <c r="F670" s="36">
        <f t="shared" si="28"/>
        <v>0</v>
      </c>
      <c r="G670" s="36">
        <f t="shared" si="28"/>
        <v>1536598.68</v>
      </c>
      <c r="H670" s="36">
        <f t="shared" si="28"/>
        <v>0</v>
      </c>
      <c r="I670" s="36">
        <f t="shared" si="28"/>
        <v>0</v>
      </c>
      <c r="J670" s="36">
        <f t="shared" si="28"/>
        <v>0</v>
      </c>
      <c r="K670" s="40">
        <f t="shared" si="28"/>
        <v>0</v>
      </c>
      <c r="L670" s="36">
        <f t="shared" si="28"/>
        <v>0</v>
      </c>
      <c r="M670" s="36">
        <f t="shared" si="28"/>
        <v>933637.37</v>
      </c>
      <c r="N670" s="36">
        <f t="shared" si="28"/>
        <v>386080</v>
      </c>
      <c r="O670" s="36">
        <f>SUM(O671:O683)</f>
        <v>3084612</v>
      </c>
      <c r="P670" s="36">
        <f t="shared" si="28"/>
        <v>0</v>
      </c>
      <c r="Q670" s="36">
        <f t="shared" si="28"/>
        <v>0</v>
      </c>
      <c r="R670" s="36">
        <f t="shared" si="28"/>
        <v>0</v>
      </c>
      <c r="S670" s="36">
        <f t="shared" si="28"/>
        <v>0</v>
      </c>
      <c r="T670" s="36">
        <f t="shared" si="28"/>
        <v>0</v>
      </c>
      <c r="U670" s="36">
        <f t="shared" si="28"/>
        <v>0</v>
      </c>
      <c r="V670" s="36">
        <f t="shared" si="28"/>
        <v>0</v>
      </c>
      <c r="W670" s="36">
        <f t="shared" si="28"/>
        <v>0</v>
      </c>
      <c r="X670" s="36">
        <f t="shared" si="28"/>
        <v>0</v>
      </c>
      <c r="Y670" s="36">
        <f t="shared" si="28"/>
        <v>0</v>
      </c>
      <c r="Z670" s="36">
        <f t="shared" si="28"/>
        <v>0</v>
      </c>
      <c r="AA670" s="36">
        <f t="shared" si="28"/>
        <v>0</v>
      </c>
      <c r="AB670" s="38" t="s">
        <v>36</v>
      </c>
    </row>
    <row r="671" spans="1:28" ht="35.25" customHeight="1">
      <c r="A671" s="11">
        <v>1</v>
      </c>
      <c r="B671" s="2">
        <f>SUBTOTAL(103,$A$9:A671)</f>
        <v>652</v>
      </c>
      <c r="C671" s="8" t="s">
        <v>952</v>
      </c>
      <c r="D671" s="36">
        <f t="shared" si="26"/>
        <v>338400</v>
      </c>
      <c r="E671" s="42">
        <v>0</v>
      </c>
      <c r="F671" s="42">
        <v>0</v>
      </c>
      <c r="G671" s="39">
        <v>0</v>
      </c>
      <c r="H671" s="39">
        <v>0</v>
      </c>
      <c r="I671" s="39">
        <v>0</v>
      </c>
      <c r="J671" s="39">
        <v>0</v>
      </c>
      <c r="K671" s="40">
        <v>0</v>
      </c>
      <c r="L671" s="39">
        <v>0</v>
      </c>
      <c r="M671" s="42">
        <v>0</v>
      </c>
      <c r="N671" s="39">
        <v>0</v>
      </c>
      <c r="O671" s="39">
        <v>338400</v>
      </c>
      <c r="P671" s="39">
        <v>0</v>
      </c>
      <c r="Q671" s="39">
        <v>0</v>
      </c>
      <c r="R671" s="39">
        <v>0</v>
      </c>
      <c r="S671" s="39">
        <v>0</v>
      </c>
      <c r="T671" s="39">
        <v>0</v>
      </c>
      <c r="U671" s="39">
        <v>0</v>
      </c>
      <c r="V671" s="39">
        <v>0</v>
      </c>
      <c r="W671" s="39">
        <v>0</v>
      </c>
      <c r="X671" s="39">
        <v>0</v>
      </c>
      <c r="Y671" s="39">
        <v>0</v>
      </c>
      <c r="Z671" s="39">
        <v>0</v>
      </c>
      <c r="AA671" s="39">
        <v>0</v>
      </c>
      <c r="AB671" s="41">
        <v>2020</v>
      </c>
    </row>
    <row r="672" spans="1:28" ht="35.25" customHeight="1">
      <c r="A672" s="11">
        <v>1</v>
      </c>
      <c r="B672" s="2">
        <f>SUBTOTAL(103,$A$9:A672)</f>
        <v>653</v>
      </c>
      <c r="C672" s="8" t="s">
        <v>534</v>
      </c>
      <c r="D672" s="36">
        <f t="shared" si="26"/>
        <v>98498.3</v>
      </c>
      <c r="E672" s="42">
        <v>98498.3</v>
      </c>
      <c r="F672" s="42">
        <v>0</v>
      </c>
      <c r="G672" s="39">
        <v>0</v>
      </c>
      <c r="H672" s="39">
        <v>0</v>
      </c>
      <c r="I672" s="39">
        <v>0</v>
      </c>
      <c r="J672" s="39">
        <v>0</v>
      </c>
      <c r="K672" s="40">
        <v>0</v>
      </c>
      <c r="L672" s="39">
        <v>0</v>
      </c>
      <c r="M672" s="42">
        <v>0</v>
      </c>
      <c r="N672" s="39">
        <v>0</v>
      </c>
      <c r="O672" s="39">
        <v>0</v>
      </c>
      <c r="P672" s="39">
        <v>0</v>
      </c>
      <c r="Q672" s="39">
        <v>0</v>
      </c>
      <c r="R672" s="39">
        <v>0</v>
      </c>
      <c r="S672" s="39">
        <v>0</v>
      </c>
      <c r="T672" s="39">
        <v>0</v>
      </c>
      <c r="U672" s="39">
        <v>0</v>
      </c>
      <c r="V672" s="39">
        <v>0</v>
      </c>
      <c r="W672" s="39">
        <v>0</v>
      </c>
      <c r="X672" s="39">
        <v>0</v>
      </c>
      <c r="Y672" s="39">
        <v>0</v>
      </c>
      <c r="Z672" s="39">
        <v>0</v>
      </c>
      <c r="AA672" s="39">
        <v>0</v>
      </c>
      <c r="AB672" s="41">
        <v>2020</v>
      </c>
    </row>
    <row r="673" spans="1:28" ht="35.25" customHeight="1">
      <c r="A673" s="11">
        <v>1</v>
      </c>
      <c r="B673" s="2">
        <f>SUBTOTAL(103,$A$9:A673)</f>
        <v>654</v>
      </c>
      <c r="C673" s="8" t="s">
        <v>789</v>
      </c>
      <c r="D673" s="36">
        <f t="shared" si="26"/>
        <v>353445</v>
      </c>
      <c r="E673" s="42">
        <v>0</v>
      </c>
      <c r="F673" s="42">
        <v>0</v>
      </c>
      <c r="G673" s="39">
        <v>0</v>
      </c>
      <c r="H673" s="39">
        <v>0</v>
      </c>
      <c r="I673" s="39">
        <v>0</v>
      </c>
      <c r="J673" s="39">
        <v>0</v>
      </c>
      <c r="K673" s="40">
        <v>0</v>
      </c>
      <c r="L673" s="39">
        <v>0</v>
      </c>
      <c r="M673" s="42">
        <v>0</v>
      </c>
      <c r="N673" s="39">
        <v>0</v>
      </c>
      <c r="O673" s="39">
        <v>353445</v>
      </c>
      <c r="P673" s="39">
        <v>0</v>
      </c>
      <c r="Q673" s="39">
        <v>0</v>
      </c>
      <c r="R673" s="39">
        <v>0</v>
      </c>
      <c r="S673" s="39">
        <v>0</v>
      </c>
      <c r="T673" s="39">
        <v>0</v>
      </c>
      <c r="U673" s="39">
        <v>0</v>
      </c>
      <c r="V673" s="39">
        <v>0</v>
      </c>
      <c r="W673" s="39">
        <v>0</v>
      </c>
      <c r="X673" s="39">
        <v>0</v>
      </c>
      <c r="Y673" s="39">
        <v>0</v>
      </c>
      <c r="Z673" s="39">
        <v>0</v>
      </c>
      <c r="AA673" s="39">
        <v>0</v>
      </c>
      <c r="AB673" s="41">
        <v>2020</v>
      </c>
    </row>
    <row r="674" spans="1:28" ht="35.25" customHeight="1">
      <c r="A674" s="11">
        <v>1</v>
      </c>
      <c r="B674" s="2">
        <f>SUBTOTAL(103,$A$9:A674)</f>
        <v>655</v>
      </c>
      <c r="C674" s="8" t="s">
        <v>520</v>
      </c>
      <c r="D674" s="36">
        <f t="shared" si="26"/>
        <v>436897.68</v>
      </c>
      <c r="E674" s="42">
        <v>0</v>
      </c>
      <c r="F674" s="42">
        <v>0</v>
      </c>
      <c r="G674" s="39">
        <v>436897.68</v>
      </c>
      <c r="H674" s="39">
        <v>0</v>
      </c>
      <c r="I674" s="39">
        <v>0</v>
      </c>
      <c r="J674" s="39">
        <v>0</v>
      </c>
      <c r="K674" s="40">
        <v>0</v>
      </c>
      <c r="L674" s="39">
        <v>0</v>
      </c>
      <c r="M674" s="42">
        <v>0</v>
      </c>
      <c r="N674" s="39">
        <v>0</v>
      </c>
      <c r="O674" s="39">
        <v>0</v>
      </c>
      <c r="P674" s="39">
        <v>0</v>
      </c>
      <c r="Q674" s="39">
        <v>0</v>
      </c>
      <c r="R674" s="39">
        <v>0</v>
      </c>
      <c r="S674" s="39">
        <v>0</v>
      </c>
      <c r="T674" s="39">
        <v>0</v>
      </c>
      <c r="U674" s="39">
        <v>0</v>
      </c>
      <c r="V674" s="39">
        <v>0</v>
      </c>
      <c r="W674" s="39">
        <v>0</v>
      </c>
      <c r="X674" s="39">
        <v>0</v>
      </c>
      <c r="Y674" s="39">
        <v>0</v>
      </c>
      <c r="Z674" s="39">
        <v>0</v>
      </c>
      <c r="AA674" s="39">
        <v>0</v>
      </c>
      <c r="AB674" s="41">
        <v>2020</v>
      </c>
    </row>
    <row r="675" spans="1:28" ht="35.25" customHeight="1">
      <c r="A675" s="11">
        <v>1</v>
      </c>
      <c r="B675" s="2">
        <f>SUBTOTAL(103,$A$9:A675)</f>
        <v>656</v>
      </c>
      <c r="C675" s="8" t="s">
        <v>193</v>
      </c>
      <c r="D675" s="36">
        <f t="shared" si="26"/>
        <v>323557</v>
      </c>
      <c r="E675" s="42">
        <v>0</v>
      </c>
      <c r="F675" s="42">
        <v>0</v>
      </c>
      <c r="G675" s="39">
        <v>0</v>
      </c>
      <c r="H675" s="39">
        <v>0</v>
      </c>
      <c r="I675" s="39">
        <v>0</v>
      </c>
      <c r="J675" s="39">
        <v>0</v>
      </c>
      <c r="K675" s="40">
        <v>0</v>
      </c>
      <c r="L675" s="39">
        <v>0</v>
      </c>
      <c r="M675" s="42">
        <v>0</v>
      </c>
      <c r="N675" s="39">
        <v>0</v>
      </c>
      <c r="O675" s="39">
        <v>323557</v>
      </c>
      <c r="P675" s="39">
        <v>0</v>
      </c>
      <c r="Q675" s="39">
        <v>0</v>
      </c>
      <c r="R675" s="39">
        <v>0</v>
      </c>
      <c r="S675" s="39">
        <v>0</v>
      </c>
      <c r="T675" s="39">
        <v>0</v>
      </c>
      <c r="U675" s="39">
        <v>0</v>
      </c>
      <c r="V675" s="39">
        <v>0</v>
      </c>
      <c r="W675" s="39">
        <v>0</v>
      </c>
      <c r="X675" s="39">
        <v>0</v>
      </c>
      <c r="Y675" s="39">
        <v>0</v>
      </c>
      <c r="Z675" s="39">
        <v>0</v>
      </c>
      <c r="AA675" s="39">
        <v>0</v>
      </c>
      <c r="AB675" s="41">
        <v>2020</v>
      </c>
    </row>
    <row r="676" spans="1:28" ht="35.25" customHeight="1">
      <c r="A676" s="11">
        <v>1</v>
      </c>
      <c r="B676" s="2">
        <f>SUBTOTAL(103,$A$9:A676)</f>
        <v>657</v>
      </c>
      <c r="C676" s="8" t="s">
        <v>100</v>
      </c>
      <c r="D676" s="36">
        <f t="shared" si="26"/>
        <v>280317.37</v>
      </c>
      <c r="E676" s="42">
        <v>0</v>
      </c>
      <c r="F676" s="42">
        <v>0</v>
      </c>
      <c r="G676" s="39">
        <v>0</v>
      </c>
      <c r="H676" s="39">
        <v>0</v>
      </c>
      <c r="I676" s="39">
        <v>0</v>
      </c>
      <c r="J676" s="39">
        <v>0</v>
      </c>
      <c r="K676" s="40">
        <v>0</v>
      </c>
      <c r="L676" s="39">
        <v>0</v>
      </c>
      <c r="M676" s="42">
        <v>280317.37</v>
      </c>
      <c r="N676" s="39">
        <v>0</v>
      </c>
      <c r="O676" s="39">
        <v>0</v>
      </c>
      <c r="P676" s="39">
        <v>0</v>
      </c>
      <c r="Q676" s="39">
        <v>0</v>
      </c>
      <c r="R676" s="39">
        <v>0</v>
      </c>
      <c r="S676" s="39">
        <v>0</v>
      </c>
      <c r="T676" s="39">
        <v>0</v>
      </c>
      <c r="U676" s="39">
        <v>0</v>
      </c>
      <c r="V676" s="39">
        <v>0</v>
      </c>
      <c r="W676" s="39">
        <v>0</v>
      </c>
      <c r="X676" s="39">
        <v>0</v>
      </c>
      <c r="Y676" s="39">
        <v>0</v>
      </c>
      <c r="Z676" s="39">
        <v>0</v>
      </c>
      <c r="AA676" s="39">
        <v>0</v>
      </c>
      <c r="AB676" s="41">
        <v>2020</v>
      </c>
    </row>
    <row r="677" spans="1:28" ht="35.25" customHeight="1">
      <c r="A677" s="11">
        <v>1</v>
      </c>
      <c r="B677" s="2">
        <f>SUBTOTAL(103,$A$9:A677)</f>
        <v>658</v>
      </c>
      <c r="C677" s="8" t="s">
        <v>1053</v>
      </c>
      <c r="D677" s="36">
        <f t="shared" si="26"/>
        <v>1524331</v>
      </c>
      <c r="E677" s="42">
        <v>0</v>
      </c>
      <c r="F677" s="42">
        <v>0</v>
      </c>
      <c r="G677" s="39">
        <v>0</v>
      </c>
      <c r="H677" s="39">
        <v>0</v>
      </c>
      <c r="I677" s="39">
        <v>0</v>
      </c>
      <c r="J677" s="39">
        <v>0</v>
      </c>
      <c r="K677" s="40">
        <v>0</v>
      </c>
      <c r="L677" s="39">
        <v>0</v>
      </c>
      <c r="M677" s="42">
        <v>0</v>
      </c>
      <c r="N677" s="39">
        <v>386080</v>
      </c>
      <c r="O677" s="39">
        <v>1138251</v>
      </c>
      <c r="P677" s="39">
        <v>0</v>
      </c>
      <c r="Q677" s="39">
        <v>0</v>
      </c>
      <c r="R677" s="39">
        <v>0</v>
      </c>
      <c r="S677" s="39">
        <v>0</v>
      </c>
      <c r="T677" s="39">
        <v>0</v>
      </c>
      <c r="U677" s="39">
        <v>0</v>
      </c>
      <c r="V677" s="39">
        <v>0</v>
      </c>
      <c r="W677" s="39">
        <v>0</v>
      </c>
      <c r="X677" s="39">
        <v>0</v>
      </c>
      <c r="Y677" s="39">
        <v>0</v>
      </c>
      <c r="Z677" s="39">
        <v>0</v>
      </c>
      <c r="AA677" s="39">
        <v>0</v>
      </c>
      <c r="AB677" s="41">
        <v>2020</v>
      </c>
    </row>
    <row r="678" spans="1:28" ht="35.25" customHeight="1">
      <c r="A678" s="11">
        <v>1</v>
      </c>
      <c r="B678" s="2">
        <f>SUBTOTAL(103,$A$9:A678)</f>
        <v>659</v>
      </c>
      <c r="C678" s="8" t="s">
        <v>376</v>
      </c>
      <c r="D678" s="36">
        <f t="shared" si="26"/>
        <v>574400</v>
      </c>
      <c r="E678" s="42">
        <v>0</v>
      </c>
      <c r="F678" s="42">
        <v>0</v>
      </c>
      <c r="G678" s="39">
        <v>0</v>
      </c>
      <c r="H678" s="39">
        <v>0</v>
      </c>
      <c r="I678" s="39">
        <v>0</v>
      </c>
      <c r="J678" s="39">
        <v>0</v>
      </c>
      <c r="K678" s="40">
        <v>0</v>
      </c>
      <c r="L678" s="39">
        <v>0</v>
      </c>
      <c r="M678" s="42">
        <v>333320</v>
      </c>
      <c r="N678" s="39">
        <v>0</v>
      </c>
      <c r="O678" s="39">
        <v>241080</v>
      </c>
      <c r="P678" s="39">
        <v>0</v>
      </c>
      <c r="Q678" s="39">
        <v>0</v>
      </c>
      <c r="R678" s="39">
        <v>0</v>
      </c>
      <c r="S678" s="39">
        <v>0</v>
      </c>
      <c r="T678" s="39">
        <v>0</v>
      </c>
      <c r="U678" s="39">
        <v>0</v>
      </c>
      <c r="V678" s="39">
        <v>0</v>
      </c>
      <c r="W678" s="39">
        <v>0</v>
      </c>
      <c r="X678" s="39">
        <v>0</v>
      </c>
      <c r="Y678" s="39">
        <v>0</v>
      </c>
      <c r="Z678" s="39">
        <v>0</v>
      </c>
      <c r="AA678" s="39">
        <v>0</v>
      </c>
      <c r="AB678" s="41">
        <v>2020</v>
      </c>
    </row>
    <row r="679" spans="1:28" ht="35.25" customHeight="1">
      <c r="A679" s="11">
        <v>1</v>
      </c>
      <c r="B679" s="2">
        <f>SUBTOTAL(103,$A$9:A679)</f>
        <v>660</v>
      </c>
      <c r="C679" s="8" t="s">
        <v>499</v>
      </c>
      <c r="D679" s="36">
        <f t="shared" si="26"/>
        <v>353445</v>
      </c>
      <c r="E679" s="42">
        <v>0</v>
      </c>
      <c r="F679" s="42">
        <v>0</v>
      </c>
      <c r="G679" s="39">
        <v>0</v>
      </c>
      <c r="H679" s="39">
        <v>0</v>
      </c>
      <c r="I679" s="39">
        <v>0</v>
      </c>
      <c r="J679" s="39">
        <v>0</v>
      </c>
      <c r="K679" s="40">
        <v>0</v>
      </c>
      <c r="L679" s="39">
        <v>0</v>
      </c>
      <c r="M679" s="42">
        <v>0</v>
      </c>
      <c r="N679" s="39">
        <v>0</v>
      </c>
      <c r="O679" s="39">
        <v>353445</v>
      </c>
      <c r="P679" s="39">
        <v>0</v>
      </c>
      <c r="Q679" s="39">
        <v>0</v>
      </c>
      <c r="R679" s="39">
        <v>0</v>
      </c>
      <c r="S679" s="39">
        <v>0</v>
      </c>
      <c r="T679" s="39">
        <v>0</v>
      </c>
      <c r="U679" s="39">
        <v>0</v>
      </c>
      <c r="V679" s="39">
        <v>0</v>
      </c>
      <c r="W679" s="39">
        <v>0</v>
      </c>
      <c r="X679" s="39">
        <v>0</v>
      </c>
      <c r="Y679" s="39">
        <v>0</v>
      </c>
      <c r="Z679" s="39">
        <v>0</v>
      </c>
      <c r="AA679" s="39">
        <v>0</v>
      </c>
      <c r="AB679" s="41">
        <v>2020</v>
      </c>
    </row>
    <row r="680" spans="1:28" ht="35.25" customHeight="1">
      <c r="A680" s="11">
        <v>1</v>
      </c>
      <c r="B680" s="2">
        <f>SUBTOTAL(103,$A$9:A680)</f>
        <v>661</v>
      </c>
      <c r="C680" s="8" t="s">
        <v>915</v>
      </c>
      <c r="D680" s="36">
        <f t="shared" si="26"/>
        <v>336434</v>
      </c>
      <c r="E680" s="42">
        <v>0</v>
      </c>
      <c r="F680" s="42">
        <v>0</v>
      </c>
      <c r="G680" s="39">
        <v>0</v>
      </c>
      <c r="H680" s="39">
        <v>0</v>
      </c>
      <c r="I680" s="39">
        <v>0</v>
      </c>
      <c r="J680" s="39">
        <v>0</v>
      </c>
      <c r="K680" s="40">
        <v>0</v>
      </c>
      <c r="L680" s="39">
        <v>0</v>
      </c>
      <c r="M680" s="42">
        <v>0</v>
      </c>
      <c r="N680" s="39">
        <v>0</v>
      </c>
      <c r="O680" s="39">
        <v>336434</v>
      </c>
      <c r="P680" s="39">
        <v>0</v>
      </c>
      <c r="Q680" s="39">
        <v>0</v>
      </c>
      <c r="R680" s="39">
        <v>0</v>
      </c>
      <c r="S680" s="39">
        <v>0</v>
      </c>
      <c r="T680" s="39">
        <v>0</v>
      </c>
      <c r="U680" s="39">
        <v>0</v>
      </c>
      <c r="V680" s="39">
        <v>0</v>
      </c>
      <c r="W680" s="39">
        <v>0</v>
      </c>
      <c r="X680" s="39">
        <v>0</v>
      </c>
      <c r="Y680" s="39">
        <v>0</v>
      </c>
      <c r="Z680" s="39">
        <v>0</v>
      </c>
      <c r="AA680" s="39">
        <v>0</v>
      </c>
      <c r="AB680" s="41">
        <v>2020</v>
      </c>
    </row>
    <row r="681" spans="1:28" ht="35.25" customHeight="1">
      <c r="A681" s="11">
        <v>1</v>
      </c>
      <c r="B681" s="2">
        <f>SUBTOTAL(103,$A$9:A681)</f>
        <v>662</v>
      </c>
      <c r="C681" s="8" t="s">
        <v>1064</v>
      </c>
      <c r="D681" s="36">
        <f t="shared" si="26"/>
        <v>796882</v>
      </c>
      <c r="E681" s="42">
        <v>0</v>
      </c>
      <c r="F681" s="42">
        <v>0</v>
      </c>
      <c r="G681" s="39">
        <v>796882</v>
      </c>
      <c r="H681" s="39">
        <v>0</v>
      </c>
      <c r="I681" s="39">
        <v>0</v>
      </c>
      <c r="J681" s="39">
        <v>0</v>
      </c>
      <c r="K681" s="40">
        <v>0</v>
      </c>
      <c r="L681" s="39">
        <v>0</v>
      </c>
      <c r="M681" s="42">
        <v>0</v>
      </c>
      <c r="N681" s="39">
        <v>0</v>
      </c>
      <c r="O681" s="39">
        <v>0</v>
      </c>
      <c r="P681" s="39">
        <v>0</v>
      </c>
      <c r="Q681" s="39">
        <v>0</v>
      </c>
      <c r="R681" s="39">
        <v>0</v>
      </c>
      <c r="S681" s="39">
        <v>0</v>
      </c>
      <c r="T681" s="39">
        <v>0</v>
      </c>
      <c r="U681" s="39">
        <v>0</v>
      </c>
      <c r="V681" s="39">
        <v>0</v>
      </c>
      <c r="W681" s="39">
        <v>0</v>
      </c>
      <c r="X681" s="39">
        <v>0</v>
      </c>
      <c r="Y681" s="39">
        <v>0</v>
      </c>
      <c r="Z681" s="39">
        <v>0</v>
      </c>
      <c r="AA681" s="39">
        <v>0</v>
      </c>
      <c r="AB681" s="41">
        <v>2020</v>
      </c>
    </row>
    <row r="682" spans="1:28" ht="35.25" customHeight="1">
      <c r="A682" s="11">
        <v>1</v>
      </c>
      <c r="B682" s="2">
        <f>SUBTOTAL(103,$A$9:A682)</f>
        <v>663</v>
      </c>
      <c r="C682" s="8" t="s">
        <v>1093</v>
      </c>
      <c r="D682" s="36">
        <f t="shared" si="26"/>
        <v>320000</v>
      </c>
      <c r="E682" s="42">
        <v>0</v>
      </c>
      <c r="F682" s="42">
        <v>0</v>
      </c>
      <c r="G682" s="39">
        <v>0</v>
      </c>
      <c r="H682" s="39">
        <v>0</v>
      </c>
      <c r="I682" s="39">
        <v>0</v>
      </c>
      <c r="J682" s="39">
        <v>0</v>
      </c>
      <c r="K682" s="40">
        <v>0</v>
      </c>
      <c r="L682" s="39">
        <v>0</v>
      </c>
      <c r="M682" s="42">
        <v>320000</v>
      </c>
      <c r="N682" s="39">
        <v>0</v>
      </c>
      <c r="O682" s="39">
        <v>0</v>
      </c>
      <c r="P682" s="39">
        <v>0</v>
      </c>
      <c r="Q682" s="39">
        <v>0</v>
      </c>
      <c r="R682" s="39">
        <v>0</v>
      </c>
      <c r="S682" s="39">
        <v>0</v>
      </c>
      <c r="T682" s="39">
        <v>0</v>
      </c>
      <c r="U682" s="39">
        <v>0</v>
      </c>
      <c r="V682" s="39">
        <v>0</v>
      </c>
      <c r="W682" s="39">
        <v>0</v>
      </c>
      <c r="X682" s="39">
        <v>0</v>
      </c>
      <c r="Y682" s="39">
        <v>0</v>
      </c>
      <c r="Z682" s="39">
        <v>0</v>
      </c>
      <c r="AA682" s="39">
        <v>0</v>
      </c>
      <c r="AB682" s="41">
        <v>2020</v>
      </c>
    </row>
    <row r="683" spans="1:28" ht="35.25" customHeight="1">
      <c r="A683" s="11">
        <v>1</v>
      </c>
      <c r="B683" s="2">
        <f>SUBTOTAL(103,$A$9:A683)</f>
        <v>664</v>
      </c>
      <c r="C683" s="8" t="s">
        <v>192</v>
      </c>
      <c r="D683" s="36">
        <f t="shared" si="26"/>
        <v>302819</v>
      </c>
      <c r="E683" s="42">
        <v>0</v>
      </c>
      <c r="F683" s="42">
        <v>0</v>
      </c>
      <c r="G683" s="39">
        <v>302819</v>
      </c>
      <c r="H683" s="39">
        <v>0</v>
      </c>
      <c r="I683" s="39">
        <v>0</v>
      </c>
      <c r="J683" s="39">
        <v>0</v>
      </c>
      <c r="K683" s="40">
        <v>0</v>
      </c>
      <c r="L683" s="39">
        <v>0</v>
      </c>
      <c r="M683" s="42">
        <v>0</v>
      </c>
      <c r="N683" s="39">
        <v>0</v>
      </c>
      <c r="O683" s="39">
        <v>0</v>
      </c>
      <c r="P683" s="39">
        <v>0</v>
      </c>
      <c r="Q683" s="39">
        <v>0</v>
      </c>
      <c r="R683" s="39">
        <v>0</v>
      </c>
      <c r="S683" s="39">
        <v>0</v>
      </c>
      <c r="T683" s="39">
        <v>0</v>
      </c>
      <c r="U683" s="39">
        <v>0</v>
      </c>
      <c r="V683" s="39">
        <v>0</v>
      </c>
      <c r="W683" s="39">
        <v>0</v>
      </c>
      <c r="X683" s="39">
        <v>0</v>
      </c>
      <c r="Y683" s="39">
        <v>0</v>
      </c>
      <c r="Z683" s="39">
        <v>0</v>
      </c>
      <c r="AA683" s="39">
        <v>0</v>
      </c>
      <c r="AB683" s="41">
        <v>2020</v>
      </c>
    </row>
    <row r="684" spans="2:28" ht="35.25" customHeight="1">
      <c r="B684" s="30" t="s">
        <v>30</v>
      </c>
      <c r="C684" s="8"/>
      <c r="D684" s="36">
        <f t="shared" si="26"/>
        <v>6594138</v>
      </c>
      <c r="E684" s="36">
        <f aca="true" t="shared" si="29" ref="E684:AA684">SUM(E685:E693)</f>
        <v>0</v>
      </c>
      <c r="F684" s="36">
        <f t="shared" si="29"/>
        <v>0</v>
      </c>
      <c r="G684" s="36">
        <f t="shared" si="29"/>
        <v>448190</v>
      </c>
      <c r="H684" s="36">
        <f t="shared" si="29"/>
        <v>0</v>
      </c>
      <c r="I684" s="36">
        <f t="shared" si="29"/>
        <v>105000</v>
      </c>
      <c r="J684" s="36">
        <f t="shared" si="29"/>
        <v>0</v>
      </c>
      <c r="K684" s="37">
        <f t="shared" si="29"/>
        <v>0</v>
      </c>
      <c r="L684" s="36">
        <f t="shared" si="29"/>
        <v>0</v>
      </c>
      <c r="M684" s="36">
        <f t="shared" si="29"/>
        <v>0</v>
      </c>
      <c r="N684" s="36">
        <f t="shared" si="29"/>
        <v>0</v>
      </c>
      <c r="O684" s="36">
        <f>SUM(O685:O693)</f>
        <v>6040948</v>
      </c>
      <c r="P684" s="36">
        <f t="shared" si="29"/>
        <v>0</v>
      </c>
      <c r="Q684" s="36">
        <f t="shared" si="29"/>
        <v>0</v>
      </c>
      <c r="R684" s="36">
        <f t="shared" si="29"/>
        <v>0</v>
      </c>
      <c r="S684" s="36">
        <f t="shared" si="29"/>
        <v>0</v>
      </c>
      <c r="T684" s="36">
        <f t="shared" si="29"/>
        <v>0</v>
      </c>
      <c r="U684" s="36">
        <f t="shared" si="29"/>
        <v>0</v>
      </c>
      <c r="V684" s="36">
        <f t="shared" si="29"/>
        <v>0</v>
      </c>
      <c r="W684" s="36">
        <f t="shared" si="29"/>
        <v>0</v>
      </c>
      <c r="X684" s="36">
        <f t="shared" si="29"/>
        <v>0</v>
      </c>
      <c r="Y684" s="36">
        <f t="shared" si="29"/>
        <v>0</v>
      </c>
      <c r="Z684" s="36">
        <f t="shared" si="29"/>
        <v>0</v>
      </c>
      <c r="AA684" s="36">
        <f t="shared" si="29"/>
        <v>0</v>
      </c>
      <c r="AB684" s="38" t="s">
        <v>36</v>
      </c>
    </row>
    <row r="685" spans="1:28" ht="35.25" customHeight="1">
      <c r="A685" s="11">
        <v>1</v>
      </c>
      <c r="B685" s="2">
        <f>SUBTOTAL(103,$A$9:A685)</f>
        <v>665</v>
      </c>
      <c r="C685" s="8" t="s">
        <v>334</v>
      </c>
      <c r="D685" s="36">
        <f t="shared" si="26"/>
        <v>512725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0</v>
      </c>
      <c r="K685" s="40">
        <v>0</v>
      </c>
      <c r="L685" s="39">
        <v>0</v>
      </c>
      <c r="M685" s="39">
        <v>0</v>
      </c>
      <c r="N685" s="39">
        <v>0</v>
      </c>
      <c r="O685" s="39">
        <v>512725</v>
      </c>
      <c r="P685" s="39">
        <v>0</v>
      </c>
      <c r="Q685" s="39">
        <v>0</v>
      </c>
      <c r="R685" s="39">
        <v>0</v>
      </c>
      <c r="S685" s="39">
        <v>0</v>
      </c>
      <c r="T685" s="39">
        <v>0</v>
      </c>
      <c r="U685" s="39">
        <v>0</v>
      </c>
      <c r="V685" s="39">
        <v>0</v>
      </c>
      <c r="W685" s="39">
        <v>0</v>
      </c>
      <c r="X685" s="39">
        <v>0</v>
      </c>
      <c r="Y685" s="39">
        <v>0</v>
      </c>
      <c r="Z685" s="39">
        <v>0</v>
      </c>
      <c r="AA685" s="39">
        <v>0</v>
      </c>
      <c r="AB685" s="41">
        <v>2020</v>
      </c>
    </row>
    <row r="686" spans="1:28" ht="35.25" customHeight="1">
      <c r="A686" s="11">
        <v>1</v>
      </c>
      <c r="B686" s="2">
        <f>SUBTOTAL(103,$A$9:A686)</f>
        <v>666</v>
      </c>
      <c r="C686" s="8" t="s">
        <v>1031</v>
      </c>
      <c r="D686" s="36">
        <f t="shared" si="26"/>
        <v>1078018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0</v>
      </c>
      <c r="K686" s="40">
        <v>0</v>
      </c>
      <c r="L686" s="39">
        <v>0</v>
      </c>
      <c r="M686" s="39">
        <v>0</v>
      </c>
      <c r="N686" s="39">
        <v>0</v>
      </c>
      <c r="O686" s="39">
        <v>1078018</v>
      </c>
      <c r="P686" s="39">
        <v>0</v>
      </c>
      <c r="Q686" s="39">
        <v>0</v>
      </c>
      <c r="R686" s="39">
        <v>0</v>
      </c>
      <c r="S686" s="39">
        <v>0</v>
      </c>
      <c r="T686" s="39">
        <v>0</v>
      </c>
      <c r="U686" s="39">
        <v>0</v>
      </c>
      <c r="V686" s="39">
        <v>0</v>
      </c>
      <c r="W686" s="39">
        <v>0</v>
      </c>
      <c r="X686" s="39">
        <v>0</v>
      </c>
      <c r="Y686" s="39">
        <v>0</v>
      </c>
      <c r="Z686" s="39">
        <v>0</v>
      </c>
      <c r="AA686" s="39">
        <v>0</v>
      </c>
      <c r="AB686" s="41">
        <v>2020</v>
      </c>
    </row>
    <row r="687" spans="1:28" ht="35.25" customHeight="1">
      <c r="A687" s="11">
        <v>1</v>
      </c>
      <c r="B687" s="2">
        <f>SUBTOTAL(103,$A$9:A687)</f>
        <v>667</v>
      </c>
      <c r="C687" s="8" t="s">
        <v>1118</v>
      </c>
      <c r="D687" s="36">
        <f t="shared" si="26"/>
        <v>105000</v>
      </c>
      <c r="E687" s="39">
        <v>0</v>
      </c>
      <c r="F687" s="39">
        <v>0</v>
      </c>
      <c r="G687" s="39">
        <v>0</v>
      </c>
      <c r="H687" s="39">
        <v>0</v>
      </c>
      <c r="I687" s="39">
        <v>105000</v>
      </c>
      <c r="J687" s="39">
        <v>0</v>
      </c>
      <c r="K687" s="40">
        <v>0</v>
      </c>
      <c r="L687" s="39">
        <v>0</v>
      </c>
      <c r="M687" s="39">
        <v>0</v>
      </c>
      <c r="N687" s="39">
        <v>0</v>
      </c>
      <c r="O687" s="39">
        <v>0</v>
      </c>
      <c r="P687" s="39">
        <v>0</v>
      </c>
      <c r="Q687" s="39">
        <v>0</v>
      </c>
      <c r="R687" s="39">
        <v>0</v>
      </c>
      <c r="S687" s="39">
        <v>0</v>
      </c>
      <c r="T687" s="39">
        <v>0</v>
      </c>
      <c r="U687" s="39">
        <v>0</v>
      </c>
      <c r="V687" s="39">
        <v>0</v>
      </c>
      <c r="W687" s="39">
        <v>0</v>
      </c>
      <c r="X687" s="39">
        <v>0</v>
      </c>
      <c r="Y687" s="39">
        <v>0</v>
      </c>
      <c r="Z687" s="39">
        <v>0</v>
      </c>
      <c r="AA687" s="39">
        <v>0</v>
      </c>
      <c r="AB687" s="41">
        <v>2020</v>
      </c>
    </row>
    <row r="688" spans="1:28" ht="35.25" customHeight="1">
      <c r="A688" s="11">
        <v>1</v>
      </c>
      <c r="B688" s="2">
        <f>SUBTOTAL(103,$A$9:A688)</f>
        <v>668</v>
      </c>
      <c r="C688" s="8" t="s">
        <v>370</v>
      </c>
      <c r="D688" s="36">
        <f t="shared" si="26"/>
        <v>448190</v>
      </c>
      <c r="E688" s="39">
        <v>0</v>
      </c>
      <c r="F688" s="39">
        <v>0</v>
      </c>
      <c r="G688" s="39">
        <v>448190</v>
      </c>
      <c r="H688" s="39">
        <v>0</v>
      </c>
      <c r="I688" s="39">
        <v>0</v>
      </c>
      <c r="J688" s="39">
        <v>0</v>
      </c>
      <c r="K688" s="40">
        <v>0</v>
      </c>
      <c r="L688" s="39">
        <v>0</v>
      </c>
      <c r="M688" s="39">
        <v>0</v>
      </c>
      <c r="N688" s="39">
        <v>0</v>
      </c>
      <c r="O688" s="39">
        <v>0</v>
      </c>
      <c r="P688" s="39">
        <v>0</v>
      </c>
      <c r="Q688" s="39">
        <v>0</v>
      </c>
      <c r="R688" s="39">
        <v>0</v>
      </c>
      <c r="S688" s="39">
        <v>0</v>
      </c>
      <c r="T688" s="39">
        <v>0</v>
      </c>
      <c r="U688" s="39">
        <v>0</v>
      </c>
      <c r="V688" s="39">
        <v>0</v>
      </c>
      <c r="W688" s="39">
        <v>0</v>
      </c>
      <c r="X688" s="39">
        <v>0</v>
      </c>
      <c r="Y688" s="39">
        <v>0</v>
      </c>
      <c r="Z688" s="39">
        <v>0</v>
      </c>
      <c r="AA688" s="39">
        <v>0</v>
      </c>
      <c r="AB688" s="41">
        <v>2020</v>
      </c>
    </row>
    <row r="689" spans="1:28" ht="35.25" customHeight="1">
      <c r="A689" s="11">
        <v>1</v>
      </c>
      <c r="B689" s="2">
        <f>SUBTOTAL(103,$A$9:A689)</f>
        <v>669</v>
      </c>
      <c r="C689" s="8" t="s">
        <v>1032</v>
      </c>
      <c r="D689" s="36">
        <f t="shared" si="26"/>
        <v>685554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40">
        <v>0</v>
      </c>
      <c r="L689" s="39">
        <v>0</v>
      </c>
      <c r="M689" s="39">
        <v>0</v>
      </c>
      <c r="N689" s="39">
        <v>0</v>
      </c>
      <c r="O689" s="39">
        <v>685554</v>
      </c>
      <c r="P689" s="39">
        <v>0</v>
      </c>
      <c r="Q689" s="39">
        <v>0</v>
      </c>
      <c r="R689" s="39">
        <v>0</v>
      </c>
      <c r="S689" s="39">
        <v>0</v>
      </c>
      <c r="T689" s="39">
        <v>0</v>
      </c>
      <c r="U689" s="39">
        <v>0</v>
      </c>
      <c r="V689" s="39">
        <v>0</v>
      </c>
      <c r="W689" s="39">
        <v>0</v>
      </c>
      <c r="X689" s="39">
        <v>0</v>
      </c>
      <c r="Y689" s="39">
        <v>0</v>
      </c>
      <c r="Z689" s="39">
        <v>0</v>
      </c>
      <c r="AA689" s="39">
        <v>0</v>
      </c>
      <c r="AB689" s="41">
        <v>2020</v>
      </c>
    </row>
    <row r="690" spans="1:28" ht="35.25" customHeight="1">
      <c r="A690" s="11">
        <v>1</v>
      </c>
      <c r="B690" s="2">
        <f>SUBTOTAL(103,$A$9:A690)</f>
        <v>670</v>
      </c>
      <c r="C690" s="8" t="s">
        <v>397</v>
      </c>
      <c r="D690" s="36">
        <f t="shared" si="26"/>
        <v>1078018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0</v>
      </c>
      <c r="K690" s="40">
        <v>0</v>
      </c>
      <c r="L690" s="39">
        <v>0</v>
      </c>
      <c r="M690" s="39">
        <v>0</v>
      </c>
      <c r="N690" s="39">
        <v>0</v>
      </c>
      <c r="O690" s="39">
        <v>1078018</v>
      </c>
      <c r="P690" s="39">
        <v>0</v>
      </c>
      <c r="Q690" s="39">
        <v>0</v>
      </c>
      <c r="R690" s="39">
        <v>0</v>
      </c>
      <c r="S690" s="39">
        <v>0</v>
      </c>
      <c r="T690" s="39">
        <v>0</v>
      </c>
      <c r="U690" s="39">
        <v>0</v>
      </c>
      <c r="V690" s="39">
        <v>0</v>
      </c>
      <c r="W690" s="39">
        <v>0</v>
      </c>
      <c r="X690" s="39">
        <v>0</v>
      </c>
      <c r="Y690" s="39">
        <v>0</v>
      </c>
      <c r="Z690" s="39">
        <v>0</v>
      </c>
      <c r="AA690" s="39">
        <v>0</v>
      </c>
      <c r="AB690" s="41">
        <v>2020</v>
      </c>
    </row>
    <row r="691" spans="1:28" ht="35.25" customHeight="1">
      <c r="A691" s="11">
        <v>1</v>
      </c>
      <c r="B691" s="2">
        <f>SUBTOTAL(103,$A$9:A691)</f>
        <v>671</v>
      </c>
      <c r="C691" s="8" t="s">
        <v>1033</v>
      </c>
      <c r="D691" s="36">
        <f t="shared" si="26"/>
        <v>1064400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0</v>
      </c>
      <c r="K691" s="40">
        <v>0</v>
      </c>
      <c r="L691" s="39">
        <v>0</v>
      </c>
      <c r="M691" s="39">
        <v>0</v>
      </c>
      <c r="N691" s="39">
        <v>0</v>
      </c>
      <c r="O691" s="39">
        <v>1064400</v>
      </c>
      <c r="P691" s="39">
        <v>0</v>
      </c>
      <c r="Q691" s="39">
        <v>0</v>
      </c>
      <c r="R691" s="39">
        <v>0</v>
      </c>
      <c r="S691" s="39">
        <v>0</v>
      </c>
      <c r="T691" s="39">
        <v>0</v>
      </c>
      <c r="U691" s="39">
        <v>0</v>
      </c>
      <c r="V691" s="39">
        <v>0</v>
      </c>
      <c r="W691" s="39">
        <v>0</v>
      </c>
      <c r="X691" s="39">
        <v>0</v>
      </c>
      <c r="Y691" s="39">
        <v>0</v>
      </c>
      <c r="Z691" s="39">
        <v>0</v>
      </c>
      <c r="AA691" s="39">
        <v>0</v>
      </c>
      <c r="AB691" s="41">
        <v>2020</v>
      </c>
    </row>
    <row r="692" spans="1:28" ht="35.25" customHeight="1">
      <c r="A692" s="11">
        <v>1</v>
      </c>
      <c r="B692" s="2">
        <f>SUBTOTAL(103,$A$9:A692)</f>
        <v>672</v>
      </c>
      <c r="C692" s="8" t="s">
        <v>812</v>
      </c>
      <c r="D692" s="36">
        <f t="shared" si="26"/>
        <v>544215</v>
      </c>
      <c r="E692" s="39">
        <v>0</v>
      </c>
      <c r="F692" s="39">
        <v>0</v>
      </c>
      <c r="G692" s="39">
        <v>0</v>
      </c>
      <c r="H692" s="39">
        <v>0</v>
      </c>
      <c r="I692" s="39">
        <v>0</v>
      </c>
      <c r="J692" s="39">
        <v>0</v>
      </c>
      <c r="K692" s="40">
        <v>0</v>
      </c>
      <c r="L692" s="39">
        <v>0</v>
      </c>
      <c r="M692" s="39">
        <v>0</v>
      </c>
      <c r="N692" s="39">
        <v>0</v>
      </c>
      <c r="O692" s="39">
        <v>544215</v>
      </c>
      <c r="P692" s="39">
        <v>0</v>
      </c>
      <c r="Q692" s="39">
        <v>0</v>
      </c>
      <c r="R692" s="39">
        <v>0</v>
      </c>
      <c r="S692" s="39">
        <v>0</v>
      </c>
      <c r="T692" s="39">
        <v>0</v>
      </c>
      <c r="U692" s="39">
        <v>0</v>
      </c>
      <c r="V692" s="39">
        <v>0</v>
      </c>
      <c r="W692" s="39">
        <v>0</v>
      </c>
      <c r="X692" s="39">
        <v>0</v>
      </c>
      <c r="Y692" s="39">
        <v>0</v>
      </c>
      <c r="Z692" s="39">
        <v>0</v>
      </c>
      <c r="AA692" s="39">
        <v>0</v>
      </c>
      <c r="AB692" s="41">
        <v>2020</v>
      </c>
    </row>
    <row r="693" spans="1:28" ht="35.25" customHeight="1">
      <c r="A693" s="11">
        <v>1</v>
      </c>
      <c r="B693" s="2">
        <f>SUBTOTAL(103,$A$9:A693)</f>
        <v>673</v>
      </c>
      <c r="C693" s="8" t="s">
        <v>1034</v>
      </c>
      <c r="D693" s="36">
        <f t="shared" si="26"/>
        <v>1078018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40">
        <v>0</v>
      </c>
      <c r="L693" s="39">
        <v>0</v>
      </c>
      <c r="M693" s="39">
        <v>0</v>
      </c>
      <c r="N693" s="39">
        <v>0</v>
      </c>
      <c r="O693" s="39">
        <v>1078018</v>
      </c>
      <c r="P693" s="39">
        <v>0</v>
      </c>
      <c r="Q693" s="39">
        <v>0</v>
      </c>
      <c r="R693" s="39">
        <v>0</v>
      </c>
      <c r="S693" s="39">
        <v>0</v>
      </c>
      <c r="T693" s="39">
        <v>0</v>
      </c>
      <c r="U693" s="39">
        <v>0</v>
      </c>
      <c r="V693" s="39">
        <v>0</v>
      </c>
      <c r="W693" s="39">
        <v>0</v>
      </c>
      <c r="X693" s="39">
        <v>0</v>
      </c>
      <c r="Y693" s="39">
        <v>0</v>
      </c>
      <c r="Z693" s="39">
        <v>0</v>
      </c>
      <c r="AA693" s="39">
        <v>0</v>
      </c>
      <c r="AB693" s="41">
        <v>2020</v>
      </c>
    </row>
    <row r="694" spans="2:28" ht="35.25" customHeight="1">
      <c r="B694" s="30" t="s">
        <v>34</v>
      </c>
      <c r="C694" s="8"/>
      <c r="D694" s="36">
        <f t="shared" si="26"/>
        <v>8698768.85</v>
      </c>
      <c r="E694" s="36">
        <f aca="true" t="shared" si="30" ref="E694:AA694">SUM(E695:E705)</f>
        <v>0</v>
      </c>
      <c r="F694" s="36">
        <f t="shared" si="30"/>
        <v>365414</v>
      </c>
      <c r="G694" s="36">
        <f t="shared" si="30"/>
        <v>1182561.4</v>
      </c>
      <c r="H694" s="36">
        <f t="shared" si="30"/>
        <v>0</v>
      </c>
      <c r="I694" s="36">
        <f t="shared" si="30"/>
        <v>0</v>
      </c>
      <c r="J694" s="36">
        <f t="shared" si="30"/>
        <v>0</v>
      </c>
      <c r="K694" s="37">
        <f t="shared" si="30"/>
        <v>0</v>
      </c>
      <c r="L694" s="36">
        <f t="shared" si="30"/>
        <v>0</v>
      </c>
      <c r="M694" s="36">
        <f t="shared" si="30"/>
        <v>2776056.45</v>
      </c>
      <c r="N694" s="36">
        <f t="shared" si="30"/>
        <v>242049</v>
      </c>
      <c r="O694" s="36">
        <f>SUM(O695:O705)</f>
        <v>2389046</v>
      </c>
      <c r="P694" s="36">
        <f t="shared" si="30"/>
        <v>1743642</v>
      </c>
      <c r="Q694" s="36">
        <f t="shared" si="30"/>
        <v>0</v>
      </c>
      <c r="R694" s="36">
        <f t="shared" si="30"/>
        <v>0</v>
      </c>
      <c r="S694" s="36">
        <f t="shared" si="30"/>
        <v>0</v>
      </c>
      <c r="T694" s="36">
        <f t="shared" si="30"/>
        <v>0</v>
      </c>
      <c r="U694" s="36">
        <f t="shared" si="30"/>
        <v>0</v>
      </c>
      <c r="V694" s="36">
        <f t="shared" si="30"/>
        <v>0</v>
      </c>
      <c r="W694" s="36">
        <f t="shared" si="30"/>
        <v>0</v>
      </c>
      <c r="X694" s="36">
        <f t="shared" si="30"/>
        <v>0</v>
      </c>
      <c r="Y694" s="36">
        <f t="shared" si="30"/>
        <v>0</v>
      </c>
      <c r="Z694" s="36">
        <f t="shared" si="30"/>
        <v>0</v>
      </c>
      <c r="AA694" s="36">
        <f t="shared" si="30"/>
        <v>0</v>
      </c>
      <c r="AB694" s="38" t="s">
        <v>36</v>
      </c>
    </row>
    <row r="695" spans="1:28" ht="35.25" customHeight="1">
      <c r="A695" s="11">
        <v>1</v>
      </c>
      <c r="B695" s="2">
        <f>SUBTOTAL(103,$A$9:A695)</f>
        <v>674</v>
      </c>
      <c r="C695" s="8" t="s">
        <v>737</v>
      </c>
      <c r="D695" s="36">
        <f t="shared" si="26"/>
        <v>211213</v>
      </c>
      <c r="E695" s="39">
        <v>0</v>
      </c>
      <c r="F695" s="39">
        <v>211213</v>
      </c>
      <c r="G695" s="39">
        <v>0</v>
      </c>
      <c r="H695" s="39">
        <v>0</v>
      </c>
      <c r="I695" s="39">
        <v>0</v>
      </c>
      <c r="J695" s="39">
        <v>0</v>
      </c>
      <c r="K695" s="40">
        <v>0</v>
      </c>
      <c r="L695" s="39">
        <v>0</v>
      </c>
      <c r="M695" s="39">
        <v>0</v>
      </c>
      <c r="N695" s="39">
        <v>0</v>
      </c>
      <c r="O695" s="39">
        <v>0</v>
      </c>
      <c r="P695" s="39">
        <v>0</v>
      </c>
      <c r="Q695" s="39">
        <v>0</v>
      </c>
      <c r="R695" s="39">
        <v>0</v>
      </c>
      <c r="S695" s="39">
        <v>0</v>
      </c>
      <c r="T695" s="39">
        <v>0</v>
      </c>
      <c r="U695" s="39">
        <v>0</v>
      </c>
      <c r="V695" s="39">
        <v>0</v>
      </c>
      <c r="W695" s="39">
        <v>0</v>
      </c>
      <c r="X695" s="39">
        <v>0</v>
      </c>
      <c r="Y695" s="39">
        <v>0</v>
      </c>
      <c r="Z695" s="39">
        <v>0</v>
      </c>
      <c r="AA695" s="39">
        <v>0</v>
      </c>
      <c r="AB695" s="41">
        <v>2020</v>
      </c>
    </row>
    <row r="696" spans="1:28" ht="35.25" customHeight="1">
      <c r="A696" s="11">
        <v>1</v>
      </c>
      <c r="B696" s="2">
        <f>SUBTOTAL(103,$A$9:A696)</f>
        <v>675</v>
      </c>
      <c r="C696" s="8" t="s">
        <v>539</v>
      </c>
      <c r="D696" s="36">
        <f t="shared" si="26"/>
        <v>2078725.5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40">
        <v>0</v>
      </c>
      <c r="L696" s="39">
        <v>0</v>
      </c>
      <c r="M696" s="39">
        <v>397664.5</v>
      </c>
      <c r="N696" s="39">
        <v>0</v>
      </c>
      <c r="O696" s="42">
        <v>363080</v>
      </c>
      <c r="P696" s="39">
        <v>1317981</v>
      </c>
      <c r="Q696" s="39">
        <v>0</v>
      </c>
      <c r="R696" s="39">
        <v>0</v>
      </c>
      <c r="S696" s="39">
        <v>0</v>
      </c>
      <c r="T696" s="39">
        <v>0</v>
      </c>
      <c r="U696" s="39">
        <v>0</v>
      </c>
      <c r="V696" s="39">
        <v>0</v>
      </c>
      <c r="W696" s="39">
        <v>0</v>
      </c>
      <c r="X696" s="39">
        <v>0</v>
      </c>
      <c r="Y696" s="39">
        <v>0</v>
      </c>
      <c r="Z696" s="39">
        <v>0</v>
      </c>
      <c r="AA696" s="39">
        <v>0</v>
      </c>
      <c r="AB696" s="41">
        <v>2020</v>
      </c>
    </row>
    <row r="697" spans="1:28" ht="35.25" customHeight="1">
      <c r="A697" s="11">
        <v>1</v>
      </c>
      <c r="B697" s="2">
        <f>SUBTOTAL(103,$A$9:A697)</f>
        <v>676</v>
      </c>
      <c r="C697" s="8" t="s">
        <v>378</v>
      </c>
      <c r="D697" s="36">
        <f t="shared" si="26"/>
        <v>154201</v>
      </c>
      <c r="E697" s="39">
        <v>0</v>
      </c>
      <c r="F697" s="39">
        <v>154201</v>
      </c>
      <c r="G697" s="39">
        <v>0</v>
      </c>
      <c r="H697" s="39">
        <v>0</v>
      </c>
      <c r="I697" s="39">
        <v>0</v>
      </c>
      <c r="J697" s="39">
        <v>0</v>
      </c>
      <c r="K697" s="40">
        <v>0</v>
      </c>
      <c r="L697" s="39">
        <v>0</v>
      </c>
      <c r="M697" s="39">
        <v>0</v>
      </c>
      <c r="N697" s="39">
        <v>0</v>
      </c>
      <c r="O697" s="39">
        <v>0</v>
      </c>
      <c r="P697" s="39">
        <v>0</v>
      </c>
      <c r="Q697" s="39">
        <v>0</v>
      </c>
      <c r="R697" s="39">
        <v>0</v>
      </c>
      <c r="S697" s="39">
        <v>0</v>
      </c>
      <c r="T697" s="39">
        <v>0</v>
      </c>
      <c r="U697" s="39">
        <v>0</v>
      </c>
      <c r="V697" s="39">
        <v>0</v>
      </c>
      <c r="W697" s="39">
        <v>0</v>
      </c>
      <c r="X697" s="39">
        <v>0</v>
      </c>
      <c r="Y697" s="39">
        <v>0</v>
      </c>
      <c r="Z697" s="39">
        <v>0</v>
      </c>
      <c r="AA697" s="39">
        <v>0</v>
      </c>
      <c r="AB697" s="41">
        <v>2020</v>
      </c>
    </row>
    <row r="698" spans="1:28" ht="35.25" customHeight="1">
      <c r="A698" s="11">
        <v>1</v>
      </c>
      <c r="B698" s="2">
        <f>SUBTOTAL(103,$A$9:A698)</f>
        <v>677</v>
      </c>
      <c r="C698" s="8" t="s">
        <v>680</v>
      </c>
      <c r="D698" s="36">
        <f t="shared" si="26"/>
        <v>827266</v>
      </c>
      <c r="E698" s="39">
        <v>0</v>
      </c>
      <c r="F698" s="39">
        <v>0</v>
      </c>
      <c r="G698" s="39">
        <v>585217</v>
      </c>
      <c r="H698" s="39">
        <v>0</v>
      </c>
      <c r="I698" s="39">
        <v>0</v>
      </c>
      <c r="J698" s="39">
        <v>0</v>
      </c>
      <c r="K698" s="40">
        <v>0</v>
      </c>
      <c r="L698" s="39">
        <v>0</v>
      </c>
      <c r="M698" s="39">
        <v>0</v>
      </c>
      <c r="N698" s="39">
        <v>242049</v>
      </c>
      <c r="O698" s="39">
        <v>0</v>
      </c>
      <c r="P698" s="39">
        <v>0</v>
      </c>
      <c r="Q698" s="39">
        <v>0</v>
      </c>
      <c r="R698" s="39">
        <v>0</v>
      </c>
      <c r="S698" s="39">
        <v>0</v>
      </c>
      <c r="T698" s="39">
        <v>0</v>
      </c>
      <c r="U698" s="39">
        <v>0</v>
      </c>
      <c r="V698" s="39">
        <v>0</v>
      </c>
      <c r="W698" s="39">
        <v>0</v>
      </c>
      <c r="X698" s="39">
        <v>0</v>
      </c>
      <c r="Y698" s="39">
        <v>0</v>
      </c>
      <c r="Z698" s="39">
        <v>0</v>
      </c>
      <c r="AA698" s="39">
        <v>0</v>
      </c>
      <c r="AB698" s="41">
        <v>2020</v>
      </c>
    </row>
    <row r="699" spans="1:28" ht="35.25" customHeight="1">
      <c r="A699" s="11">
        <v>1</v>
      </c>
      <c r="B699" s="2">
        <f>SUBTOTAL(103,$A$9:A699)</f>
        <v>678</v>
      </c>
      <c r="C699" s="8" t="s">
        <v>898</v>
      </c>
      <c r="D699" s="36">
        <f t="shared" si="26"/>
        <v>156387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40">
        <v>0</v>
      </c>
      <c r="L699" s="39">
        <v>0</v>
      </c>
      <c r="M699" s="39">
        <v>0</v>
      </c>
      <c r="N699" s="39">
        <v>0</v>
      </c>
      <c r="O699" s="39">
        <v>156387</v>
      </c>
      <c r="P699" s="39">
        <v>0</v>
      </c>
      <c r="Q699" s="39">
        <v>0</v>
      </c>
      <c r="R699" s="39">
        <v>0</v>
      </c>
      <c r="S699" s="39">
        <v>0</v>
      </c>
      <c r="T699" s="39">
        <v>0</v>
      </c>
      <c r="U699" s="39">
        <v>0</v>
      </c>
      <c r="V699" s="39">
        <v>0</v>
      </c>
      <c r="W699" s="39">
        <v>0</v>
      </c>
      <c r="X699" s="39">
        <v>0</v>
      </c>
      <c r="Y699" s="39">
        <v>0</v>
      </c>
      <c r="Z699" s="39">
        <v>0</v>
      </c>
      <c r="AA699" s="39">
        <v>0</v>
      </c>
      <c r="AB699" s="41">
        <v>2020</v>
      </c>
    </row>
    <row r="700" spans="1:28" ht="35.25" customHeight="1">
      <c r="A700" s="11">
        <v>1</v>
      </c>
      <c r="B700" s="2">
        <f>SUBTOTAL(103,$A$9:A700)</f>
        <v>679</v>
      </c>
      <c r="C700" s="8" t="s">
        <v>778</v>
      </c>
      <c r="D700" s="36">
        <f t="shared" si="26"/>
        <v>550214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40">
        <v>0</v>
      </c>
      <c r="L700" s="39">
        <v>0</v>
      </c>
      <c r="M700" s="39">
        <v>0</v>
      </c>
      <c r="N700" s="39">
        <v>0</v>
      </c>
      <c r="O700" s="39">
        <v>550214</v>
      </c>
      <c r="P700" s="39">
        <v>0</v>
      </c>
      <c r="Q700" s="39">
        <v>0</v>
      </c>
      <c r="R700" s="39">
        <v>0</v>
      </c>
      <c r="S700" s="39">
        <v>0</v>
      </c>
      <c r="T700" s="39">
        <v>0</v>
      </c>
      <c r="U700" s="39">
        <v>0</v>
      </c>
      <c r="V700" s="39">
        <v>0</v>
      </c>
      <c r="W700" s="39">
        <v>0</v>
      </c>
      <c r="X700" s="39">
        <v>0</v>
      </c>
      <c r="Y700" s="39">
        <v>0</v>
      </c>
      <c r="Z700" s="39">
        <v>0</v>
      </c>
      <c r="AA700" s="39">
        <v>0</v>
      </c>
      <c r="AB700" s="41">
        <v>2020</v>
      </c>
    </row>
    <row r="701" spans="1:28" ht="35.25" customHeight="1">
      <c r="A701" s="11">
        <v>1</v>
      </c>
      <c r="B701" s="2">
        <f>SUBTOTAL(103,$A$9:A701)</f>
        <v>680</v>
      </c>
      <c r="C701" s="8" t="s">
        <v>1097</v>
      </c>
      <c r="D701" s="36">
        <f t="shared" si="26"/>
        <v>825043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40">
        <v>0</v>
      </c>
      <c r="L701" s="39">
        <v>0</v>
      </c>
      <c r="M701" s="39">
        <v>825043</v>
      </c>
      <c r="N701" s="39">
        <v>0</v>
      </c>
      <c r="O701" s="39">
        <v>0</v>
      </c>
      <c r="P701" s="39">
        <v>0</v>
      </c>
      <c r="Q701" s="39">
        <v>0</v>
      </c>
      <c r="R701" s="39">
        <v>0</v>
      </c>
      <c r="S701" s="39">
        <v>0</v>
      </c>
      <c r="T701" s="39">
        <v>0</v>
      </c>
      <c r="U701" s="39">
        <v>0</v>
      </c>
      <c r="V701" s="39">
        <v>0</v>
      </c>
      <c r="W701" s="39">
        <v>0</v>
      </c>
      <c r="X701" s="39">
        <v>0</v>
      </c>
      <c r="Y701" s="39">
        <v>0</v>
      </c>
      <c r="Z701" s="39">
        <v>0</v>
      </c>
      <c r="AA701" s="39">
        <v>0</v>
      </c>
      <c r="AB701" s="41">
        <v>2020</v>
      </c>
    </row>
    <row r="702" spans="1:28" ht="35.25" customHeight="1">
      <c r="A702" s="11">
        <v>1</v>
      </c>
      <c r="B702" s="2">
        <f>SUBTOTAL(103,$A$9:A702)</f>
        <v>681</v>
      </c>
      <c r="C702" s="8" t="s">
        <v>540</v>
      </c>
      <c r="D702" s="36">
        <f t="shared" si="26"/>
        <v>425661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40">
        <v>0</v>
      </c>
      <c r="L702" s="39">
        <v>0</v>
      </c>
      <c r="M702" s="39">
        <v>0</v>
      </c>
      <c r="N702" s="39">
        <v>0</v>
      </c>
      <c r="O702" s="39">
        <v>0</v>
      </c>
      <c r="P702" s="39">
        <v>425661</v>
      </c>
      <c r="Q702" s="39">
        <v>0</v>
      </c>
      <c r="R702" s="39">
        <v>0</v>
      </c>
      <c r="S702" s="39">
        <v>0</v>
      </c>
      <c r="T702" s="39">
        <v>0</v>
      </c>
      <c r="U702" s="39">
        <v>0</v>
      </c>
      <c r="V702" s="39">
        <v>0</v>
      </c>
      <c r="W702" s="39">
        <v>0</v>
      </c>
      <c r="X702" s="39">
        <v>0</v>
      </c>
      <c r="Y702" s="39">
        <v>0</v>
      </c>
      <c r="Z702" s="39">
        <v>0</v>
      </c>
      <c r="AA702" s="39">
        <v>0</v>
      </c>
      <c r="AB702" s="41">
        <v>2020</v>
      </c>
    </row>
    <row r="703" spans="1:28" ht="35.25" customHeight="1">
      <c r="A703" s="11">
        <v>1</v>
      </c>
      <c r="B703" s="2">
        <f>SUBTOTAL(103,$A$9:A703)</f>
        <v>682</v>
      </c>
      <c r="C703" s="8" t="s">
        <v>1120</v>
      </c>
      <c r="D703" s="36">
        <f t="shared" si="26"/>
        <v>1553348.95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40">
        <v>0</v>
      </c>
      <c r="L703" s="39">
        <v>0</v>
      </c>
      <c r="M703" s="39">
        <v>1553348.95</v>
      </c>
      <c r="N703" s="39">
        <v>0</v>
      </c>
      <c r="O703" s="39">
        <v>0</v>
      </c>
      <c r="P703" s="39">
        <v>0</v>
      </c>
      <c r="Q703" s="39">
        <v>0</v>
      </c>
      <c r="R703" s="39">
        <v>0</v>
      </c>
      <c r="S703" s="39">
        <v>0</v>
      </c>
      <c r="T703" s="39">
        <v>0</v>
      </c>
      <c r="U703" s="39">
        <v>0</v>
      </c>
      <c r="V703" s="39">
        <v>0</v>
      </c>
      <c r="W703" s="39">
        <v>0</v>
      </c>
      <c r="X703" s="39">
        <v>0</v>
      </c>
      <c r="Y703" s="39">
        <v>0</v>
      </c>
      <c r="Z703" s="39">
        <v>0</v>
      </c>
      <c r="AA703" s="39">
        <v>0</v>
      </c>
      <c r="AB703" s="41">
        <v>2020</v>
      </c>
    </row>
    <row r="704" spans="1:28" ht="35.25" customHeight="1">
      <c r="A704" s="11">
        <v>1</v>
      </c>
      <c r="B704" s="2">
        <f>SUBTOTAL(103,$A$9:A704)</f>
        <v>683</v>
      </c>
      <c r="C704" s="8" t="s">
        <v>401</v>
      </c>
      <c r="D704" s="36">
        <f t="shared" si="26"/>
        <v>1319365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40">
        <v>0</v>
      </c>
      <c r="L704" s="39">
        <v>0</v>
      </c>
      <c r="M704" s="39">
        <v>0</v>
      </c>
      <c r="N704" s="39">
        <v>0</v>
      </c>
      <c r="O704" s="39">
        <v>1319365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  <c r="W704" s="39">
        <v>0</v>
      </c>
      <c r="X704" s="39">
        <v>0</v>
      </c>
      <c r="Y704" s="39">
        <v>0</v>
      </c>
      <c r="Z704" s="39">
        <v>0</v>
      </c>
      <c r="AA704" s="39">
        <v>0</v>
      </c>
      <c r="AB704" s="41">
        <v>2020</v>
      </c>
    </row>
    <row r="705" spans="1:28" ht="35.25" customHeight="1">
      <c r="A705" s="11">
        <v>1</v>
      </c>
      <c r="B705" s="2">
        <f>SUBTOTAL(103,$A$9:A705)</f>
        <v>684</v>
      </c>
      <c r="C705" s="8" t="s">
        <v>1065</v>
      </c>
      <c r="D705" s="36">
        <f t="shared" si="26"/>
        <v>597344.4</v>
      </c>
      <c r="E705" s="39">
        <v>0</v>
      </c>
      <c r="F705" s="39">
        <v>0</v>
      </c>
      <c r="G705" s="39">
        <v>597344.4</v>
      </c>
      <c r="H705" s="39">
        <v>0</v>
      </c>
      <c r="I705" s="39">
        <v>0</v>
      </c>
      <c r="J705" s="39">
        <v>0</v>
      </c>
      <c r="K705" s="40">
        <v>0</v>
      </c>
      <c r="L705" s="39">
        <v>0</v>
      </c>
      <c r="M705" s="39">
        <v>0</v>
      </c>
      <c r="N705" s="39">
        <v>0</v>
      </c>
      <c r="O705" s="39">
        <v>0</v>
      </c>
      <c r="P705" s="39">
        <v>0</v>
      </c>
      <c r="Q705" s="39">
        <v>0</v>
      </c>
      <c r="R705" s="39">
        <v>0</v>
      </c>
      <c r="S705" s="39">
        <v>0</v>
      </c>
      <c r="T705" s="39">
        <v>0</v>
      </c>
      <c r="U705" s="39">
        <v>0</v>
      </c>
      <c r="V705" s="39">
        <v>0</v>
      </c>
      <c r="W705" s="39">
        <v>0</v>
      </c>
      <c r="X705" s="39">
        <v>0</v>
      </c>
      <c r="Y705" s="39">
        <v>0</v>
      </c>
      <c r="Z705" s="39">
        <v>0</v>
      </c>
      <c r="AA705" s="39">
        <v>0</v>
      </c>
      <c r="AB705" s="41">
        <v>2020</v>
      </c>
    </row>
    <row r="706" spans="2:28" ht="35.25" customHeight="1">
      <c r="B706" s="30" t="s">
        <v>17</v>
      </c>
      <c r="C706" s="8"/>
      <c r="D706" s="36">
        <f t="shared" si="26"/>
        <v>2085529</v>
      </c>
      <c r="E706" s="36">
        <f aca="true" t="shared" si="31" ref="E706:AA706">SUM(E707:E711)</f>
        <v>0</v>
      </c>
      <c r="F706" s="36">
        <f t="shared" si="31"/>
        <v>0</v>
      </c>
      <c r="G706" s="36">
        <f t="shared" si="31"/>
        <v>0</v>
      </c>
      <c r="H706" s="36">
        <f t="shared" si="31"/>
        <v>100608</v>
      </c>
      <c r="I706" s="36">
        <f t="shared" si="31"/>
        <v>0</v>
      </c>
      <c r="J706" s="36">
        <f t="shared" si="31"/>
        <v>0</v>
      </c>
      <c r="K706" s="37">
        <f t="shared" si="31"/>
        <v>0</v>
      </c>
      <c r="L706" s="36">
        <f t="shared" si="31"/>
        <v>0</v>
      </c>
      <c r="M706" s="36">
        <f t="shared" si="31"/>
        <v>0</v>
      </c>
      <c r="N706" s="36">
        <f t="shared" si="31"/>
        <v>0</v>
      </c>
      <c r="O706" s="36">
        <f>SUM(O707:O711)</f>
        <v>1984921</v>
      </c>
      <c r="P706" s="36">
        <f t="shared" si="31"/>
        <v>0</v>
      </c>
      <c r="Q706" s="36">
        <f t="shared" si="31"/>
        <v>0</v>
      </c>
      <c r="R706" s="36">
        <f t="shared" si="31"/>
        <v>0</v>
      </c>
      <c r="S706" s="36">
        <f t="shared" si="31"/>
        <v>0</v>
      </c>
      <c r="T706" s="36">
        <f t="shared" si="31"/>
        <v>0</v>
      </c>
      <c r="U706" s="36">
        <f t="shared" si="31"/>
        <v>0</v>
      </c>
      <c r="V706" s="36">
        <f t="shared" si="31"/>
        <v>0</v>
      </c>
      <c r="W706" s="36">
        <f t="shared" si="31"/>
        <v>0</v>
      </c>
      <c r="X706" s="36">
        <f t="shared" si="31"/>
        <v>0</v>
      </c>
      <c r="Y706" s="36">
        <f t="shared" si="31"/>
        <v>0</v>
      </c>
      <c r="Z706" s="36">
        <f t="shared" si="31"/>
        <v>0</v>
      </c>
      <c r="AA706" s="36">
        <f t="shared" si="31"/>
        <v>0</v>
      </c>
      <c r="AB706" s="38" t="s">
        <v>36</v>
      </c>
    </row>
    <row r="707" spans="1:28" ht="35.25" customHeight="1">
      <c r="A707" s="11">
        <v>1</v>
      </c>
      <c r="B707" s="2">
        <f>SUBTOTAL(103,$A$9:A707)</f>
        <v>685</v>
      </c>
      <c r="C707" s="8" t="s">
        <v>877</v>
      </c>
      <c r="D707" s="36">
        <f t="shared" si="26"/>
        <v>552011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0</v>
      </c>
      <c r="K707" s="40">
        <v>0</v>
      </c>
      <c r="L707" s="39">
        <v>0</v>
      </c>
      <c r="M707" s="39">
        <v>0</v>
      </c>
      <c r="N707" s="39">
        <v>0</v>
      </c>
      <c r="O707" s="39">
        <v>552011</v>
      </c>
      <c r="P707" s="39">
        <v>0</v>
      </c>
      <c r="Q707" s="39">
        <v>0</v>
      </c>
      <c r="R707" s="39">
        <v>0</v>
      </c>
      <c r="S707" s="39">
        <v>0</v>
      </c>
      <c r="T707" s="39">
        <v>0</v>
      </c>
      <c r="U707" s="39">
        <v>0</v>
      </c>
      <c r="V707" s="39">
        <v>0</v>
      </c>
      <c r="W707" s="39">
        <v>0</v>
      </c>
      <c r="X707" s="39">
        <v>0</v>
      </c>
      <c r="Y707" s="39">
        <v>0</v>
      </c>
      <c r="Z707" s="39">
        <v>0</v>
      </c>
      <c r="AA707" s="39">
        <v>0</v>
      </c>
      <c r="AB707" s="41">
        <v>2020</v>
      </c>
    </row>
    <row r="708" spans="1:28" ht="35.25" customHeight="1">
      <c r="A708" s="11">
        <v>1</v>
      </c>
      <c r="B708" s="2">
        <f>SUBTOTAL(103,$A$9:A708)</f>
        <v>686</v>
      </c>
      <c r="C708" s="8" t="s">
        <v>1007</v>
      </c>
      <c r="D708" s="36">
        <f t="shared" si="26"/>
        <v>100608</v>
      </c>
      <c r="E708" s="39">
        <v>0</v>
      </c>
      <c r="F708" s="39">
        <v>0</v>
      </c>
      <c r="G708" s="39">
        <v>0</v>
      </c>
      <c r="H708" s="39">
        <v>100608</v>
      </c>
      <c r="I708" s="39">
        <v>0</v>
      </c>
      <c r="J708" s="39">
        <v>0</v>
      </c>
      <c r="K708" s="40">
        <v>0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  <c r="Q708" s="39">
        <v>0</v>
      </c>
      <c r="R708" s="39">
        <v>0</v>
      </c>
      <c r="S708" s="39">
        <v>0</v>
      </c>
      <c r="T708" s="39">
        <v>0</v>
      </c>
      <c r="U708" s="39">
        <v>0</v>
      </c>
      <c r="V708" s="39">
        <v>0</v>
      </c>
      <c r="W708" s="39">
        <v>0</v>
      </c>
      <c r="X708" s="39">
        <v>0</v>
      </c>
      <c r="Y708" s="39">
        <v>0</v>
      </c>
      <c r="Z708" s="39">
        <v>0</v>
      </c>
      <c r="AA708" s="39">
        <v>0</v>
      </c>
      <c r="AB708" s="41">
        <v>2020</v>
      </c>
    </row>
    <row r="709" spans="1:28" ht="35.25" customHeight="1">
      <c r="A709" s="11">
        <v>1</v>
      </c>
      <c r="B709" s="2">
        <f>SUBTOTAL(103,$A$9:A709)</f>
        <v>687</v>
      </c>
      <c r="C709" s="8" t="s">
        <v>1008</v>
      </c>
      <c r="D709" s="36">
        <f t="shared" si="26"/>
        <v>780050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40">
        <v>0</v>
      </c>
      <c r="L709" s="39">
        <v>0</v>
      </c>
      <c r="M709" s="39">
        <v>0</v>
      </c>
      <c r="N709" s="39">
        <v>0</v>
      </c>
      <c r="O709" s="39">
        <v>780050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39">
        <v>0</v>
      </c>
      <c r="V709" s="39">
        <v>0</v>
      </c>
      <c r="W709" s="39">
        <v>0</v>
      </c>
      <c r="X709" s="39">
        <v>0</v>
      </c>
      <c r="Y709" s="39">
        <v>0</v>
      </c>
      <c r="Z709" s="39">
        <v>0</v>
      </c>
      <c r="AA709" s="39">
        <v>0</v>
      </c>
      <c r="AB709" s="41">
        <v>2020</v>
      </c>
    </row>
    <row r="710" spans="1:28" ht="35.25" customHeight="1">
      <c r="A710" s="11">
        <v>1</v>
      </c>
      <c r="B710" s="2">
        <f>SUBTOTAL(103,$A$9:A710)</f>
        <v>688</v>
      </c>
      <c r="C710" s="8" t="s">
        <v>1005</v>
      </c>
      <c r="D710" s="36">
        <f>E710+F710+G710+H710+I710+J710+L710+M710+N710+O710+P710+Q710+R710+S710+T710+U710+V710+W710+X710+Y710+Z710+AA710</f>
        <v>224012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40">
        <v>0</v>
      </c>
      <c r="L710" s="39">
        <v>0</v>
      </c>
      <c r="M710" s="39">
        <v>0</v>
      </c>
      <c r="N710" s="39">
        <v>0</v>
      </c>
      <c r="O710" s="39">
        <v>224012</v>
      </c>
      <c r="P710" s="39">
        <v>0</v>
      </c>
      <c r="Q710" s="39">
        <v>0</v>
      </c>
      <c r="R710" s="39">
        <v>0</v>
      </c>
      <c r="S710" s="39">
        <v>0</v>
      </c>
      <c r="T710" s="39">
        <v>0</v>
      </c>
      <c r="U710" s="39">
        <v>0</v>
      </c>
      <c r="V710" s="39">
        <v>0</v>
      </c>
      <c r="W710" s="39">
        <v>0</v>
      </c>
      <c r="X710" s="39">
        <v>0</v>
      </c>
      <c r="Y710" s="39">
        <v>0</v>
      </c>
      <c r="Z710" s="39">
        <v>0</v>
      </c>
      <c r="AA710" s="39">
        <v>0</v>
      </c>
      <c r="AB710" s="41">
        <v>2020</v>
      </c>
    </row>
    <row r="711" spans="1:28" ht="35.25" customHeight="1">
      <c r="A711" s="11">
        <v>1</v>
      </c>
      <c r="B711" s="2">
        <f>SUBTOTAL(103,$A$9:A711)</f>
        <v>689</v>
      </c>
      <c r="C711" s="8" t="s">
        <v>1006</v>
      </c>
      <c r="D711" s="36">
        <f>E711+F711+G711+H711+I711+J711+L711+M711+N711+O711+P711+Q711+R711+S711+T711+U711+V711+W711+X711+Y711+Z711+AA711</f>
        <v>428848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40">
        <v>0</v>
      </c>
      <c r="L711" s="39">
        <v>0</v>
      </c>
      <c r="M711" s="39">
        <v>0</v>
      </c>
      <c r="N711" s="39">
        <v>0</v>
      </c>
      <c r="O711" s="39">
        <v>428848</v>
      </c>
      <c r="P711" s="39">
        <v>0</v>
      </c>
      <c r="Q711" s="39">
        <v>0</v>
      </c>
      <c r="R711" s="39">
        <v>0</v>
      </c>
      <c r="S711" s="39">
        <v>0</v>
      </c>
      <c r="T711" s="39">
        <v>0</v>
      </c>
      <c r="U711" s="39">
        <v>0</v>
      </c>
      <c r="V711" s="39">
        <v>0</v>
      </c>
      <c r="W711" s="39">
        <v>0</v>
      </c>
      <c r="X711" s="39">
        <v>0</v>
      </c>
      <c r="Y711" s="39">
        <v>0</v>
      </c>
      <c r="Z711" s="39">
        <v>0</v>
      </c>
      <c r="AA711" s="39">
        <v>0</v>
      </c>
      <c r="AB711" s="41">
        <v>2020</v>
      </c>
    </row>
    <row r="712" spans="2:28" ht="35.25" customHeight="1">
      <c r="B712" s="30" t="s">
        <v>522</v>
      </c>
      <c r="C712" s="8"/>
      <c r="D712" s="36">
        <f aca="true" t="shared" si="32" ref="D712:D773">E712+F712+G712+H712+I712+J712+L712+M712+N712+O712+P712+Q712+R712+S712+T712+U712+V712+W712+X712+Y712+Z712+AA712</f>
        <v>516900</v>
      </c>
      <c r="E712" s="36">
        <f aca="true" t="shared" si="33" ref="E712:AA712">SUM(E713:E714)</f>
        <v>0</v>
      </c>
      <c r="F712" s="36">
        <f t="shared" si="33"/>
        <v>0</v>
      </c>
      <c r="G712" s="36">
        <f t="shared" si="33"/>
        <v>175000</v>
      </c>
      <c r="H712" s="36">
        <f t="shared" si="33"/>
        <v>0</v>
      </c>
      <c r="I712" s="36">
        <f t="shared" si="33"/>
        <v>0</v>
      </c>
      <c r="J712" s="36">
        <f t="shared" si="33"/>
        <v>0</v>
      </c>
      <c r="K712" s="37">
        <f t="shared" si="33"/>
        <v>0</v>
      </c>
      <c r="L712" s="36">
        <f t="shared" si="33"/>
        <v>0</v>
      </c>
      <c r="M712" s="36">
        <f t="shared" si="33"/>
        <v>0</v>
      </c>
      <c r="N712" s="36">
        <f t="shared" si="33"/>
        <v>341900</v>
      </c>
      <c r="O712" s="36">
        <f>SUM(O713:O714)</f>
        <v>0</v>
      </c>
      <c r="P712" s="36">
        <f t="shared" si="33"/>
        <v>0</v>
      </c>
      <c r="Q712" s="36">
        <f t="shared" si="33"/>
        <v>0</v>
      </c>
      <c r="R712" s="36">
        <f t="shared" si="33"/>
        <v>0</v>
      </c>
      <c r="S712" s="36">
        <f t="shared" si="33"/>
        <v>0</v>
      </c>
      <c r="T712" s="36">
        <f t="shared" si="33"/>
        <v>0</v>
      </c>
      <c r="U712" s="36">
        <f t="shared" si="33"/>
        <v>0</v>
      </c>
      <c r="V712" s="36">
        <f t="shared" si="33"/>
        <v>0</v>
      </c>
      <c r="W712" s="36">
        <f t="shared" si="33"/>
        <v>0</v>
      </c>
      <c r="X712" s="36">
        <f t="shared" si="33"/>
        <v>0</v>
      </c>
      <c r="Y712" s="36">
        <f t="shared" si="33"/>
        <v>0</v>
      </c>
      <c r="Z712" s="36">
        <f t="shared" si="33"/>
        <v>0</v>
      </c>
      <c r="AA712" s="36">
        <f t="shared" si="33"/>
        <v>0</v>
      </c>
      <c r="AB712" s="38" t="s">
        <v>36</v>
      </c>
    </row>
    <row r="713" spans="1:28" ht="35.25" customHeight="1">
      <c r="A713" s="11">
        <v>1</v>
      </c>
      <c r="B713" s="2">
        <f>SUBTOTAL(103,$A$9:A713)</f>
        <v>690</v>
      </c>
      <c r="C713" s="8" t="s">
        <v>859</v>
      </c>
      <c r="D713" s="36">
        <f t="shared" si="32"/>
        <v>175000</v>
      </c>
      <c r="E713" s="39">
        <v>0</v>
      </c>
      <c r="F713" s="39">
        <v>0</v>
      </c>
      <c r="G713" s="39">
        <v>175000</v>
      </c>
      <c r="H713" s="39">
        <v>0</v>
      </c>
      <c r="I713" s="39">
        <v>0</v>
      </c>
      <c r="J713" s="39">
        <v>0</v>
      </c>
      <c r="K713" s="40">
        <v>0</v>
      </c>
      <c r="L713" s="39">
        <v>0</v>
      </c>
      <c r="M713" s="39">
        <v>0</v>
      </c>
      <c r="N713" s="39">
        <v>0</v>
      </c>
      <c r="O713" s="39">
        <v>0</v>
      </c>
      <c r="P713" s="39">
        <v>0</v>
      </c>
      <c r="Q713" s="39">
        <v>0</v>
      </c>
      <c r="R713" s="39">
        <v>0</v>
      </c>
      <c r="S713" s="39">
        <v>0</v>
      </c>
      <c r="T713" s="39">
        <v>0</v>
      </c>
      <c r="U713" s="39">
        <v>0</v>
      </c>
      <c r="V713" s="39">
        <v>0</v>
      </c>
      <c r="W713" s="39">
        <v>0</v>
      </c>
      <c r="X713" s="39">
        <v>0</v>
      </c>
      <c r="Y713" s="39">
        <v>0</v>
      </c>
      <c r="Z713" s="39">
        <v>0</v>
      </c>
      <c r="AA713" s="39">
        <v>0</v>
      </c>
      <c r="AB713" s="41">
        <v>2020</v>
      </c>
    </row>
    <row r="714" spans="1:28" ht="35.25" customHeight="1">
      <c r="A714" s="11">
        <v>1</v>
      </c>
      <c r="B714" s="2">
        <f>SUBTOTAL(103,$A$9:A714)</f>
        <v>691</v>
      </c>
      <c r="C714" s="8" t="s">
        <v>805</v>
      </c>
      <c r="D714" s="36">
        <f t="shared" si="32"/>
        <v>341900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0</v>
      </c>
      <c r="K714" s="40">
        <v>0</v>
      </c>
      <c r="L714" s="39">
        <v>0</v>
      </c>
      <c r="M714" s="39">
        <v>0</v>
      </c>
      <c r="N714" s="39">
        <v>341900</v>
      </c>
      <c r="O714" s="39">
        <v>0</v>
      </c>
      <c r="P714" s="39">
        <v>0</v>
      </c>
      <c r="Q714" s="39">
        <v>0</v>
      </c>
      <c r="R714" s="39">
        <v>0</v>
      </c>
      <c r="S714" s="39">
        <v>0</v>
      </c>
      <c r="T714" s="39">
        <v>0</v>
      </c>
      <c r="U714" s="39">
        <v>0</v>
      </c>
      <c r="V714" s="39">
        <v>0</v>
      </c>
      <c r="W714" s="39">
        <v>0</v>
      </c>
      <c r="X714" s="39">
        <v>0</v>
      </c>
      <c r="Y714" s="39">
        <v>0</v>
      </c>
      <c r="Z714" s="39">
        <v>0</v>
      </c>
      <c r="AA714" s="39">
        <v>0</v>
      </c>
      <c r="AB714" s="41">
        <v>2020</v>
      </c>
    </row>
    <row r="715" spans="2:28" ht="35.25" customHeight="1">
      <c r="B715" s="30" t="s">
        <v>22</v>
      </c>
      <c r="C715" s="8"/>
      <c r="D715" s="36">
        <f t="shared" si="32"/>
        <v>1650060.4</v>
      </c>
      <c r="E715" s="36">
        <f aca="true" t="shared" si="34" ref="E715:AA715">SUM(E716:E717)</f>
        <v>0</v>
      </c>
      <c r="F715" s="36">
        <f t="shared" si="34"/>
        <v>0</v>
      </c>
      <c r="G715" s="36">
        <f t="shared" si="34"/>
        <v>0</v>
      </c>
      <c r="H715" s="36">
        <f t="shared" si="34"/>
        <v>0</v>
      </c>
      <c r="I715" s="36">
        <f t="shared" si="34"/>
        <v>0</v>
      </c>
      <c r="J715" s="36">
        <f t="shared" si="34"/>
        <v>0</v>
      </c>
      <c r="K715" s="37">
        <f t="shared" si="34"/>
        <v>0</v>
      </c>
      <c r="L715" s="36">
        <f t="shared" si="34"/>
        <v>0</v>
      </c>
      <c r="M715" s="36">
        <f t="shared" si="34"/>
        <v>1187096</v>
      </c>
      <c r="N715" s="36">
        <f t="shared" si="34"/>
        <v>0</v>
      </c>
      <c r="O715" s="36">
        <f>SUM(O716:O717)</f>
        <v>462964.4</v>
      </c>
      <c r="P715" s="36">
        <f t="shared" si="34"/>
        <v>0</v>
      </c>
      <c r="Q715" s="36">
        <f t="shared" si="34"/>
        <v>0</v>
      </c>
      <c r="R715" s="36">
        <f t="shared" si="34"/>
        <v>0</v>
      </c>
      <c r="S715" s="36">
        <f t="shared" si="34"/>
        <v>0</v>
      </c>
      <c r="T715" s="36">
        <f t="shared" si="34"/>
        <v>0</v>
      </c>
      <c r="U715" s="36">
        <f t="shared" si="34"/>
        <v>0</v>
      </c>
      <c r="V715" s="36">
        <f t="shared" si="34"/>
        <v>0</v>
      </c>
      <c r="W715" s="36">
        <f t="shared" si="34"/>
        <v>0</v>
      </c>
      <c r="X715" s="36">
        <f t="shared" si="34"/>
        <v>0</v>
      </c>
      <c r="Y715" s="36">
        <f t="shared" si="34"/>
        <v>0</v>
      </c>
      <c r="Z715" s="36">
        <f t="shared" si="34"/>
        <v>0</v>
      </c>
      <c r="AA715" s="36">
        <f t="shared" si="34"/>
        <v>0</v>
      </c>
      <c r="AB715" s="38" t="s">
        <v>36</v>
      </c>
    </row>
    <row r="716" spans="1:28" ht="35.25" customHeight="1">
      <c r="A716" s="11">
        <v>1</v>
      </c>
      <c r="B716" s="2">
        <f>SUBTOTAL(103,$A$9:A716)</f>
        <v>692</v>
      </c>
      <c r="C716" s="8" t="s">
        <v>1010</v>
      </c>
      <c r="D716" s="36">
        <f t="shared" si="32"/>
        <v>1187096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40">
        <v>0</v>
      </c>
      <c r="L716" s="39">
        <v>0</v>
      </c>
      <c r="M716" s="39">
        <v>1187096</v>
      </c>
      <c r="N716" s="39">
        <v>0</v>
      </c>
      <c r="O716" s="39">
        <v>0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39">
        <v>0</v>
      </c>
      <c r="V716" s="39">
        <v>0</v>
      </c>
      <c r="W716" s="39">
        <v>0</v>
      </c>
      <c r="X716" s="39">
        <v>0</v>
      </c>
      <c r="Y716" s="39">
        <v>0</v>
      </c>
      <c r="Z716" s="39">
        <v>0</v>
      </c>
      <c r="AA716" s="39">
        <v>0</v>
      </c>
      <c r="AB716" s="41">
        <v>2020</v>
      </c>
    </row>
    <row r="717" spans="1:28" ht="35.25" customHeight="1">
      <c r="A717" s="11">
        <v>1</v>
      </c>
      <c r="B717" s="2">
        <f>SUBTOTAL(103,$A$9:A717)</f>
        <v>693</v>
      </c>
      <c r="C717" s="8" t="s">
        <v>184</v>
      </c>
      <c r="D717" s="36">
        <f t="shared" si="32"/>
        <v>462964.4</v>
      </c>
      <c r="E717" s="39">
        <v>0</v>
      </c>
      <c r="F717" s="39">
        <v>0</v>
      </c>
      <c r="G717" s="39">
        <v>0</v>
      </c>
      <c r="H717" s="39">
        <v>0</v>
      </c>
      <c r="I717" s="39">
        <v>0</v>
      </c>
      <c r="J717" s="39">
        <v>0</v>
      </c>
      <c r="K717" s="40">
        <v>0</v>
      </c>
      <c r="L717" s="39">
        <v>0</v>
      </c>
      <c r="M717" s="39">
        <v>0</v>
      </c>
      <c r="N717" s="39">
        <v>0</v>
      </c>
      <c r="O717" s="39">
        <v>462964.4</v>
      </c>
      <c r="P717" s="39">
        <v>0</v>
      </c>
      <c r="Q717" s="39">
        <v>0</v>
      </c>
      <c r="R717" s="39">
        <v>0</v>
      </c>
      <c r="S717" s="39">
        <v>0</v>
      </c>
      <c r="T717" s="39">
        <v>0</v>
      </c>
      <c r="U717" s="39">
        <v>0</v>
      </c>
      <c r="V717" s="39">
        <v>0</v>
      </c>
      <c r="W717" s="39">
        <v>0</v>
      </c>
      <c r="X717" s="39">
        <v>0</v>
      </c>
      <c r="Y717" s="39">
        <v>0</v>
      </c>
      <c r="Z717" s="39">
        <v>0</v>
      </c>
      <c r="AA717" s="39">
        <v>0</v>
      </c>
      <c r="AB717" s="41">
        <v>2020</v>
      </c>
    </row>
    <row r="718" spans="2:28" ht="35.25" customHeight="1">
      <c r="B718" s="8" t="s">
        <v>748</v>
      </c>
      <c r="C718" s="8"/>
      <c r="D718" s="36">
        <f t="shared" si="32"/>
        <v>60000</v>
      </c>
      <c r="E718" s="36">
        <f aca="true" t="shared" si="35" ref="E718:AA718">E719</f>
        <v>0</v>
      </c>
      <c r="F718" s="36">
        <f t="shared" si="35"/>
        <v>0</v>
      </c>
      <c r="G718" s="36">
        <f t="shared" si="35"/>
        <v>0</v>
      </c>
      <c r="H718" s="36">
        <f t="shared" si="35"/>
        <v>0</v>
      </c>
      <c r="I718" s="36">
        <f t="shared" si="35"/>
        <v>0</v>
      </c>
      <c r="J718" s="36">
        <f t="shared" si="35"/>
        <v>0</v>
      </c>
      <c r="K718" s="37">
        <f t="shared" si="35"/>
        <v>0</v>
      </c>
      <c r="L718" s="36">
        <f t="shared" si="35"/>
        <v>0</v>
      </c>
      <c r="M718" s="36">
        <f t="shared" si="35"/>
        <v>60000</v>
      </c>
      <c r="N718" s="36">
        <f t="shared" si="35"/>
        <v>0</v>
      </c>
      <c r="O718" s="36">
        <f>O719</f>
        <v>0</v>
      </c>
      <c r="P718" s="36">
        <f t="shared" si="35"/>
        <v>0</v>
      </c>
      <c r="Q718" s="36">
        <f t="shared" si="35"/>
        <v>0</v>
      </c>
      <c r="R718" s="36">
        <f t="shared" si="35"/>
        <v>0</v>
      </c>
      <c r="S718" s="36">
        <f t="shared" si="35"/>
        <v>0</v>
      </c>
      <c r="T718" s="36">
        <f t="shared" si="35"/>
        <v>0</v>
      </c>
      <c r="U718" s="36">
        <f t="shared" si="35"/>
        <v>0</v>
      </c>
      <c r="V718" s="36">
        <f t="shared" si="35"/>
        <v>0</v>
      </c>
      <c r="W718" s="36">
        <f t="shared" si="35"/>
        <v>0</v>
      </c>
      <c r="X718" s="36">
        <f t="shared" si="35"/>
        <v>0</v>
      </c>
      <c r="Y718" s="36">
        <f t="shared" si="35"/>
        <v>0</v>
      </c>
      <c r="Z718" s="36">
        <f t="shared" si="35"/>
        <v>0</v>
      </c>
      <c r="AA718" s="36">
        <f t="shared" si="35"/>
        <v>0</v>
      </c>
      <c r="AB718" s="38" t="s">
        <v>36</v>
      </c>
    </row>
    <row r="719" spans="1:28" ht="35.25" customHeight="1">
      <c r="A719" s="11">
        <v>1</v>
      </c>
      <c r="B719" s="2">
        <f>SUBTOTAL(103,$A$9:A719)</f>
        <v>694</v>
      </c>
      <c r="C719" s="8" t="s">
        <v>744</v>
      </c>
      <c r="D719" s="36">
        <f t="shared" si="32"/>
        <v>60000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40">
        <v>0</v>
      </c>
      <c r="L719" s="39">
        <v>0</v>
      </c>
      <c r="M719" s="39">
        <v>60000</v>
      </c>
      <c r="N719" s="39">
        <v>0</v>
      </c>
      <c r="O719" s="39">
        <v>0</v>
      </c>
      <c r="P719" s="39">
        <v>0</v>
      </c>
      <c r="Q719" s="39">
        <v>0</v>
      </c>
      <c r="R719" s="39">
        <v>0</v>
      </c>
      <c r="S719" s="39">
        <v>0</v>
      </c>
      <c r="T719" s="39">
        <v>0</v>
      </c>
      <c r="U719" s="39">
        <v>0</v>
      </c>
      <c r="V719" s="39">
        <v>0</v>
      </c>
      <c r="W719" s="39">
        <v>0</v>
      </c>
      <c r="X719" s="39">
        <v>0</v>
      </c>
      <c r="Y719" s="39">
        <v>0</v>
      </c>
      <c r="Z719" s="39">
        <v>0</v>
      </c>
      <c r="AA719" s="39">
        <v>0</v>
      </c>
      <c r="AB719" s="41">
        <v>2020</v>
      </c>
    </row>
    <row r="720" spans="2:28" ht="35.25" customHeight="1">
      <c r="B720" s="30" t="s">
        <v>33</v>
      </c>
      <c r="C720" s="8"/>
      <c r="D720" s="36">
        <f t="shared" si="32"/>
        <v>2160133.24</v>
      </c>
      <c r="E720" s="36">
        <f aca="true" t="shared" si="36" ref="E720:AA720">SUM(E721:E722)</f>
        <v>0</v>
      </c>
      <c r="F720" s="36">
        <f t="shared" si="36"/>
        <v>784582</v>
      </c>
      <c r="G720" s="36">
        <f t="shared" si="36"/>
        <v>0</v>
      </c>
      <c r="H720" s="36">
        <f t="shared" si="36"/>
        <v>0</v>
      </c>
      <c r="I720" s="36">
        <f t="shared" si="36"/>
        <v>0</v>
      </c>
      <c r="J720" s="36">
        <f t="shared" si="36"/>
        <v>0</v>
      </c>
      <c r="K720" s="37">
        <f t="shared" si="36"/>
        <v>0</v>
      </c>
      <c r="L720" s="36">
        <f t="shared" si="36"/>
        <v>0</v>
      </c>
      <c r="M720" s="36">
        <f t="shared" si="36"/>
        <v>1375551.24</v>
      </c>
      <c r="N720" s="36">
        <f t="shared" si="36"/>
        <v>0</v>
      </c>
      <c r="O720" s="36">
        <f>SUM(O721:O722)</f>
        <v>0</v>
      </c>
      <c r="P720" s="36">
        <f t="shared" si="36"/>
        <v>0</v>
      </c>
      <c r="Q720" s="36">
        <f t="shared" si="36"/>
        <v>0</v>
      </c>
      <c r="R720" s="36">
        <f t="shared" si="36"/>
        <v>0</v>
      </c>
      <c r="S720" s="36">
        <f t="shared" si="36"/>
        <v>0</v>
      </c>
      <c r="T720" s="36">
        <f t="shared" si="36"/>
        <v>0</v>
      </c>
      <c r="U720" s="36">
        <f t="shared" si="36"/>
        <v>0</v>
      </c>
      <c r="V720" s="36">
        <f t="shared" si="36"/>
        <v>0</v>
      </c>
      <c r="W720" s="36">
        <f t="shared" si="36"/>
        <v>0</v>
      </c>
      <c r="X720" s="36">
        <f t="shared" si="36"/>
        <v>0</v>
      </c>
      <c r="Y720" s="36">
        <f t="shared" si="36"/>
        <v>0</v>
      </c>
      <c r="Z720" s="36">
        <f t="shared" si="36"/>
        <v>0</v>
      </c>
      <c r="AA720" s="36">
        <f t="shared" si="36"/>
        <v>0</v>
      </c>
      <c r="AB720" s="38" t="s">
        <v>36</v>
      </c>
    </row>
    <row r="721" spans="1:28" ht="35.25" customHeight="1">
      <c r="A721" s="11">
        <v>1</v>
      </c>
      <c r="B721" s="2">
        <f>SUBTOTAL(103,$A$9:A721)</f>
        <v>695</v>
      </c>
      <c r="C721" s="8" t="s">
        <v>429</v>
      </c>
      <c r="D721" s="36">
        <f t="shared" si="32"/>
        <v>1375551.24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40">
        <v>0</v>
      </c>
      <c r="L721" s="39">
        <v>0</v>
      </c>
      <c r="M721" s="39">
        <v>1375551.24</v>
      </c>
      <c r="N721" s="39">
        <v>0</v>
      </c>
      <c r="O721" s="39">
        <v>0</v>
      </c>
      <c r="P721" s="39">
        <v>0</v>
      </c>
      <c r="Q721" s="39">
        <v>0</v>
      </c>
      <c r="R721" s="39">
        <v>0</v>
      </c>
      <c r="S721" s="39">
        <v>0</v>
      </c>
      <c r="T721" s="39">
        <v>0</v>
      </c>
      <c r="U721" s="39">
        <v>0</v>
      </c>
      <c r="V721" s="39">
        <v>0</v>
      </c>
      <c r="W721" s="39">
        <v>0</v>
      </c>
      <c r="X721" s="39">
        <v>0</v>
      </c>
      <c r="Y721" s="39">
        <v>0</v>
      </c>
      <c r="Z721" s="39">
        <v>0</v>
      </c>
      <c r="AA721" s="39">
        <v>0</v>
      </c>
      <c r="AB721" s="41">
        <v>2020</v>
      </c>
    </row>
    <row r="722" spans="1:28" ht="35.25" customHeight="1">
      <c r="A722" s="11">
        <v>1</v>
      </c>
      <c r="B722" s="2">
        <f>SUBTOTAL(103,$A$9:A722)</f>
        <v>696</v>
      </c>
      <c r="C722" s="8" t="s">
        <v>263</v>
      </c>
      <c r="D722" s="36">
        <f t="shared" si="32"/>
        <v>784582</v>
      </c>
      <c r="E722" s="39">
        <v>0</v>
      </c>
      <c r="F722" s="39">
        <v>784582</v>
      </c>
      <c r="G722" s="39">
        <v>0</v>
      </c>
      <c r="H722" s="39">
        <v>0</v>
      </c>
      <c r="I722" s="39">
        <v>0</v>
      </c>
      <c r="J722" s="39">
        <v>0</v>
      </c>
      <c r="K722" s="40">
        <v>0</v>
      </c>
      <c r="L722" s="39">
        <v>0</v>
      </c>
      <c r="M722" s="39">
        <v>0</v>
      </c>
      <c r="N722" s="39">
        <v>0</v>
      </c>
      <c r="O722" s="39">
        <v>0</v>
      </c>
      <c r="P722" s="39">
        <v>0</v>
      </c>
      <c r="Q722" s="39">
        <v>0</v>
      </c>
      <c r="R722" s="39">
        <v>0</v>
      </c>
      <c r="S722" s="39">
        <v>0</v>
      </c>
      <c r="T722" s="39">
        <v>0</v>
      </c>
      <c r="U722" s="39">
        <v>0</v>
      </c>
      <c r="V722" s="39">
        <v>0</v>
      </c>
      <c r="W722" s="39">
        <v>0</v>
      </c>
      <c r="X722" s="39">
        <v>0</v>
      </c>
      <c r="Y722" s="39">
        <v>0</v>
      </c>
      <c r="Z722" s="39">
        <v>0</v>
      </c>
      <c r="AA722" s="39">
        <v>0</v>
      </c>
      <c r="AB722" s="41">
        <v>2020</v>
      </c>
    </row>
    <row r="723" spans="2:28" ht="35.25" customHeight="1">
      <c r="B723" s="30" t="s">
        <v>488</v>
      </c>
      <c r="C723" s="8"/>
      <c r="D723" s="36">
        <f t="shared" si="32"/>
        <v>1098385.62</v>
      </c>
      <c r="E723" s="36">
        <f aca="true" t="shared" si="37" ref="E723:AA723">SUM(E724:E725)</f>
        <v>0</v>
      </c>
      <c r="F723" s="36">
        <f t="shared" si="37"/>
        <v>439256.62</v>
      </c>
      <c r="G723" s="36">
        <f t="shared" si="37"/>
        <v>0</v>
      </c>
      <c r="H723" s="36">
        <f t="shared" si="37"/>
        <v>0</v>
      </c>
      <c r="I723" s="36">
        <f t="shared" si="37"/>
        <v>0</v>
      </c>
      <c r="J723" s="36">
        <f t="shared" si="37"/>
        <v>0</v>
      </c>
      <c r="K723" s="37">
        <f t="shared" si="37"/>
        <v>0</v>
      </c>
      <c r="L723" s="36">
        <f t="shared" si="37"/>
        <v>0</v>
      </c>
      <c r="M723" s="36">
        <f t="shared" si="37"/>
        <v>0</v>
      </c>
      <c r="N723" s="36">
        <f t="shared" si="37"/>
        <v>0</v>
      </c>
      <c r="O723" s="36">
        <f>SUM(O724:O725)</f>
        <v>659129</v>
      </c>
      <c r="P723" s="36">
        <f t="shared" si="37"/>
        <v>0</v>
      </c>
      <c r="Q723" s="36">
        <f t="shared" si="37"/>
        <v>0</v>
      </c>
      <c r="R723" s="36">
        <f t="shared" si="37"/>
        <v>0</v>
      </c>
      <c r="S723" s="36">
        <f t="shared" si="37"/>
        <v>0</v>
      </c>
      <c r="T723" s="36">
        <f t="shared" si="37"/>
        <v>0</v>
      </c>
      <c r="U723" s="36">
        <f t="shared" si="37"/>
        <v>0</v>
      </c>
      <c r="V723" s="36">
        <f t="shared" si="37"/>
        <v>0</v>
      </c>
      <c r="W723" s="36">
        <f t="shared" si="37"/>
        <v>0</v>
      </c>
      <c r="X723" s="36">
        <f t="shared" si="37"/>
        <v>0</v>
      </c>
      <c r="Y723" s="36">
        <f t="shared" si="37"/>
        <v>0</v>
      </c>
      <c r="Z723" s="36">
        <f t="shared" si="37"/>
        <v>0</v>
      </c>
      <c r="AA723" s="36">
        <f t="shared" si="37"/>
        <v>0</v>
      </c>
      <c r="AB723" s="38" t="s">
        <v>36</v>
      </c>
    </row>
    <row r="724" spans="1:28" ht="35.25" customHeight="1">
      <c r="A724" s="11">
        <v>1</v>
      </c>
      <c r="B724" s="2">
        <f>SUBTOTAL(103,$A$9:A724)</f>
        <v>697</v>
      </c>
      <c r="C724" s="8" t="s">
        <v>1019</v>
      </c>
      <c r="D724" s="36">
        <f t="shared" si="32"/>
        <v>439256.62</v>
      </c>
      <c r="E724" s="39">
        <v>0</v>
      </c>
      <c r="F724" s="39">
        <v>439256.62</v>
      </c>
      <c r="G724" s="39">
        <v>0</v>
      </c>
      <c r="H724" s="39">
        <v>0</v>
      </c>
      <c r="I724" s="39">
        <v>0</v>
      </c>
      <c r="J724" s="39">
        <v>0</v>
      </c>
      <c r="K724" s="40">
        <v>0</v>
      </c>
      <c r="L724" s="39">
        <v>0</v>
      </c>
      <c r="M724" s="39">
        <v>0</v>
      </c>
      <c r="N724" s="39">
        <v>0</v>
      </c>
      <c r="O724" s="39">
        <v>0</v>
      </c>
      <c r="P724" s="39">
        <v>0</v>
      </c>
      <c r="Q724" s="39">
        <v>0</v>
      </c>
      <c r="R724" s="39">
        <v>0</v>
      </c>
      <c r="S724" s="39">
        <v>0</v>
      </c>
      <c r="T724" s="39">
        <v>0</v>
      </c>
      <c r="U724" s="39">
        <v>0</v>
      </c>
      <c r="V724" s="39">
        <v>0</v>
      </c>
      <c r="W724" s="39">
        <v>0</v>
      </c>
      <c r="X724" s="39">
        <v>0</v>
      </c>
      <c r="Y724" s="39">
        <v>0</v>
      </c>
      <c r="Z724" s="39">
        <v>0</v>
      </c>
      <c r="AA724" s="39">
        <v>0</v>
      </c>
      <c r="AB724" s="41">
        <v>2020</v>
      </c>
    </row>
    <row r="725" spans="1:28" ht="35.25" customHeight="1">
      <c r="A725" s="11">
        <v>1</v>
      </c>
      <c r="B725" s="2">
        <f>SUBTOTAL(103,$A$9:A725)</f>
        <v>698</v>
      </c>
      <c r="C725" s="8" t="s">
        <v>751</v>
      </c>
      <c r="D725" s="36">
        <f t="shared" si="32"/>
        <v>659129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40">
        <v>0</v>
      </c>
      <c r="L725" s="39">
        <v>0</v>
      </c>
      <c r="M725" s="39">
        <v>0</v>
      </c>
      <c r="N725" s="39">
        <v>0</v>
      </c>
      <c r="O725" s="39">
        <v>659129</v>
      </c>
      <c r="P725" s="39">
        <v>0</v>
      </c>
      <c r="Q725" s="39">
        <v>0</v>
      </c>
      <c r="R725" s="39">
        <v>0</v>
      </c>
      <c r="S725" s="39">
        <v>0</v>
      </c>
      <c r="T725" s="39">
        <v>0</v>
      </c>
      <c r="U725" s="39">
        <v>0</v>
      </c>
      <c r="V725" s="39">
        <v>0</v>
      </c>
      <c r="W725" s="39">
        <v>0</v>
      </c>
      <c r="X725" s="39">
        <v>0</v>
      </c>
      <c r="Y725" s="39">
        <v>0</v>
      </c>
      <c r="Z725" s="39">
        <v>0</v>
      </c>
      <c r="AA725" s="39">
        <v>0</v>
      </c>
      <c r="AB725" s="41">
        <v>2020</v>
      </c>
    </row>
    <row r="726" spans="2:28" ht="35.25" customHeight="1">
      <c r="B726" s="30" t="s">
        <v>24</v>
      </c>
      <c r="C726" s="8"/>
      <c r="D726" s="36">
        <f t="shared" si="32"/>
        <v>7097949.49</v>
      </c>
      <c r="E726" s="36">
        <f>SUM(E727:E739)</f>
        <v>117654</v>
      </c>
      <c r="F726" s="36">
        <f aca="true" t="shared" si="38" ref="F726:AA726">SUM(F727:F739)</f>
        <v>0</v>
      </c>
      <c r="G726" s="36">
        <f t="shared" si="38"/>
        <v>979023</v>
      </c>
      <c r="H726" s="36">
        <f t="shared" si="38"/>
        <v>0</v>
      </c>
      <c r="I726" s="36">
        <f t="shared" si="38"/>
        <v>44789.7</v>
      </c>
      <c r="J726" s="36">
        <f t="shared" si="38"/>
        <v>0</v>
      </c>
      <c r="K726" s="37">
        <f t="shared" si="38"/>
        <v>0</v>
      </c>
      <c r="L726" s="36">
        <f t="shared" si="38"/>
        <v>0</v>
      </c>
      <c r="M726" s="36">
        <f t="shared" si="38"/>
        <v>0</v>
      </c>
      <c r="N726" s="36">
        <f t="shared" si="38"/>
        <v>0</v>
      </c>
      <c r="O726" s="36">
        <f>SUM(O727:O739)</f>
        <v>5956482.79</v>
      </c>
      <c r="P726" s="36">
        <f t="shared" si="38"/>
        <v>0</v>
      </c>
      <c r="Q726" s="36">
        <f t="shared" si="38"/>
        <v>0</v>
      </c>
      <c r="R726" s="36">
        <f t="shared" si="38"/>
        <v>0</v>
      </c>
      <c r="S726" s="36">
        <f t="shared" si="38"/>
        <v>0</v>
      </c>
      <c r="T726" s="36">
        <f t="shared" si="38"/>
        <v>0</v>
      </c>
      <c r="U726" s="36">
        <f t="shared" si="38"/>
        <v>0</v>
      </c>
      <c r="V726" s="36">
        <f t="shared" si="38"/>
        <v>0</v>
      </c>
      <c r="W726" s="36">
        <f t="shared" si="38"/>
        <v>0</v>
      </c>
      <c r="X726" s="36">
        <f t="shared" si="38"/>
        <v>0</v>
      </c>
      <c r="Y726" s="36">
        <f t="shared" si="38"/>
        <v>0</v>
      </c>
      <c r="Z726" s="36">
        <f t="shared" si="38"/>
        <v>0</v>
      </c>
      <c r="AA726" s="36">
        <f t="shared" si="38"/>
        <v>0</v>
      </c>
      <c r="AB726" s="38" t="s">
        <v>36</v>
      </c>
    </row>
    <row r="727" spans="1:28" ht="35.25" customHeight="1">
      <c r="A727" s="11">
        <v>1</v>
      </c>
      <c r="B727" s="2">
        <f>SUBTOTAL(103,$A$9:A727)</f>
        <v>699</v>
      </c>
      <c r="C727" s="8" t="s">
        <v>102</v>
      </c>
      <c r="D727" s="36">
        <f t="shared" si="32"/>
        <v>824183</v>
      </c>
      <c r="E727" s="39">
        <v>0</v>
      </c>
      <c r="F727" s="39">
        <v>0</v>
      </c>
      <c r="G727" s="39">
        <v>0</v>
      </c>
      <c r="H727" s="39">
        <v>0</v>
      </c>
      <c r="I727" s="39">
        <v>0</v>
      </c>
      <c r="J727" s="39">
        <v>0</v>
      </c>
      <c r="K727" s="40">
        <v>0</v>
      </c>
      <c r="L727" s="39">
        <v>0</v>
      </c>
      <c r="M727" s="39">
        <v>0</v>
      </c>
      <c r="N727" s="39">
        <v>0</v>
      </c>
      <c r="O727" s="39">
        <v>824183</v>
      </c>
      <c r="P727" s="39">
        <v>0</v>
      </c>
      <c r="Q727" s="39">
        <v>0</v>
      </c>
      <c r="R727" s="39">
        <v>0</v>
      </c>
      <c r="S727" s="39">
        <v>0</v>
      </c>
      <c r="T727" s="39">
        <v>0</v>
      </c>
      <c r="U727" s="39">
        <v>0</v>
      </c>
      <c r="V727" s="39">
        <v>0</v>
      </c>
      <c r="W727" s="39">
        <v>0</v>
      </c>
      <c r="X727" s="39">
        <v>0</v>
      </c>
      <c r="Y727" s="39">
        <v>0</v>
      </c>
      <c r="Z727" s="39">
        <v>0</v>
      </c>
      <c r="AA727" s="39">
        <v>0</v>
      </c>
      <c r="AB727" s="41">
        <v>2020</v>
      </c>
    </row>
    <row r="728" spans="1:28" ht="35.25" customHeight="1">
      <c r="A728" s="11">
        <v>1</v>
      </c>
      <c r="B728" s="2">
        <f>SUBTOTAL(103,$A$9:A728)</f>
        <v>700</v>
      </c>
      <c r="C728" s="8" t="s">
        <v>1110</v>
      </c>
      <c r="D728" s="36">
        <f t="shared" si="32"/>
        <v>817400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0</v>
      </c>
      <c r="K728" s="40">
        <v>0</v>
      </c>
      <c r="L728" s="39">
        <v>0</v>
      </c>
      <c r="M728" s="39">
        <v>0</v>
      </c>
      <c r="N728" s="39">
        <v>0</v>
      </c>
      <c r="O728" s="39">
        <v>817400</v>
      </c>
      <c r="P728" s="39">
        <v>0</v>
      </c>
      <c r="Q728" s="39">
        <v>0</v>
      </c>
      <c r="R728" s="39">
        <v>0</v>
      </c>
      <c r="S728" s="39">
        <v>0</v>
      </c>
      <c r="T728" s="39">
        <v>0</v>
      </c>
      <c r="U728" s="39">
        <v>0</v>
      </c>
      <c r="V728" s="39">
        <v>0</v>
      </c>
      <c r="W728" s="39">
        <v>0</v>
      </c>
      <c r="X728" s="39">
        <v>0</v>
      </c>
      <c r="Y728" s="39">
        <v>0</v>
      </c>
      <c r="Z728" s="39">
        <v>0</v>
      </c>
      <c r="AA728" s="39">
        <v>0</v>
      </c>
      <c r="AB728" s="41">
        <v>2020</v>
      </c>
    </row>
    <row r="729" spans="1:28" ht="35.25" customHeight="1">
      <c r="A729" s="11">
        <v>1</v>
      </c>
      <c r="B729" s="2">
        <f>SUBTOTAL(103,$A$9:A729)</f>
        <v>701</v>
      </c>
      <c r="C729" s="8" t="s">
        <v>481</v>
      </c>
      <c r="D729" s="36">
        <f t="shared" si="32"/>
        <v>334400</v>
      </c>
      <c r="E729" s="39">
        <v>0</v>
      </c>
      <c r="F729" s="39">
        <v>0</v>
      </c>
      <c r="G729" s="39">
        <v>0</v>
      </c>
      <c r="H729" s="39">
        <v>0</v>
      </c>
      <c r="I729" s="39">
        <v>0</v>
      </c>
      <c r="J729" s="39">
        <v>0</v>
      </c>
      <c r="K729" s="40">
        <v>0</v>
      </c>
      <c r="L729" s="39">
        <v>0</v>
      </c>
      <c r="M729" s="39">
        <v>0</v>
      </c>
      <c r="N729" s="39">
        <v>0</v>
      </c>
      <c r="O729" s="39">
        <v>334400</v>
      </c>
      <c r="P729" s="39">
        <v>0</v>
      </c>
      <c r="Q729" s="39">
        <v>0</v>
      </c>
      <c r="R729" s="39">
        <v>0</v>
      </c>
      <c r="S729" s="39">
        <v>0</v>
      </c>
      <c r="T729" s="39">
        <v>0</v>
      </c>
      <c r="U729" s="39">
        <v>0</v>
      </c>
      <c r="V729" s="39">
        <v>0</v>
      </c>
      <c r="W729" s="39">
        <v>0</v>
      </c>
      <c r="X729" s="39">
        <v>0</v>
      </c>
      <c r="Y729" s="39">
        <v>0</v>
      </c>
      <c r="Z729" s="39">
        <v>0</v>
      </c>
      <c r="AA729" s="39">
        <v>0</v>
      </c>
      <c r="AB729" s="41">
        <v>2020</v>
      </c>
    </row>
    <row r="730" spans="1:28" ht="35.25" customHeight="1">
      <c r="A730" s="11">
        <v>1</v>
      </c>
      <c r="B730" s="2">
        <f>SUBTOTAL(103,$A$9:A730)</f>
        <v>702</v>
      </c>
      <c r="C730" s="8" t="s">
        <v>1111</v>
      </c>
      <c r="D730" s="36">
        <f t="shared" si="32"/>
        <v>549603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0</v>
      </c>
      <c r="K730" s="40">
        <v>0</v>
      </c>
      <c r="L730" s="39">
        <v>0</v>
      </c>
      <c r="M730" s="39">
        <v>0</v>
      </c>
      <c r="N730" s="39">
        <v>0</v>
      </c>
      <c r="O730" s="39">
        <v>549603</v>
      </c>
      <c r="P730" s="39">
        <v>0</v>
      </c>
      <c r="Q730" s="39">
        <v>0</v>
      </c>
      <c r="R730" s="39">
        <v>0</v>
      </c>
      <c r="S730" s="39">
        <v>0</v>
      </c>
      <c r="T730" s="39">
        <v>0</v>
      </c>
      <c r="U730" s="39">
        <v>0</v>
      </c>
      <c r="V730" s="39">
        <v>0</v>
      </c>
      <c r="W730" s="39">
        <v>0</v>
      </c>
      <c r="X730" s="39">
        <v>0</v>
      </c>
      <c r="Y730" s="39">
        <v>0</v>
      </c>
      <c r="Z730" s="39">
        <v>0</v>
      </c>
      <c r="AA730" s="39">
        <v>0</v>
      </c>
      <c r="AB730" s="41">
        <v>2020</v>
      </c>
    </row>
    <row r="731" spans="1:28" ht="35.25" customHeight="1">
      <c r="A731" s="11">
        <v>1</v>
      </c>
      <c r="B731" s="2">
        <f>SUBTOTAL(103,$A$9:A731)</f>
        <v>703</v>
      </c>
      <c r="C731" s="8" t="s">
        <v>1112</v>
      </c>
      <c r="D731" s="36">
        <f t="shared" si="32"/>
        <v>500400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0</v>
      </c>
      <c r="K731" s="40">
        <v>0</v>
      </c>
      <c r="L731" s="39">
        <v>0</v>
      </c>
      <c r="M731" s="39">
        <v>0</v>
      </c>
      <c r="N731" s="39">
        <v>0</v>
      </c>
      <c r="O731" s="39">
        <v>500400</v>
      </c>
      <c r="P731" s="39">
        <v>0</v>
      </c>
      <c r="Q731" s="39">
        <v>0</v>
      </c>
      <c r="R731" s="39">
        <v>0</v>
      </c>
      <c r="S731" s="39">
        <v>0</v>
      </c>
      <c r="T731" s="39">
        <v>0</v>
      </c>
      <c r="U731" s="39">
        <v>0</v>
      </c>
      <c r="V731" s="39">
        <v>0</v>
      </c>
      <c r="W731" s="39">
        <v>0</v>
      </c>
      <c r="X731" s="39">
        <v>0</v>
      </c>
      <c r="Y731" s="39">
        <v>0</v>
      </c>
      <c r="Z731" s="39">
        <v>0</v>
      </c>
      <c r="AA731" s="39">
        <v>0</v>
      </c>
      <c r="AB731" s="41">
        <v>2020</v>
      </c>
    </row>
    <row r="732" spans="1:28" ht="35.25" customHeight="1">
      <c r="A732" s="11">
        <v>1</v>
      </c>
      <c r="B732" s="2">
        <f>SUBTOTAL(103,$A$9:A732)</f>
        <v>704</v>
      </c>
      <c r="C732" s="8" t="s">
        <v>808</v>
      </c>
      <c r="D732" s="36">
        <f t="shared" si="32"/>
        <v>44789.7</v>
      </c>
      <c r="E732" s="39">
        <v>0</v>
      </c>
      <c r="F732" s="39">
        <v>0</v>
      </c>
      <c r="G732" s="39">
        <v>0</v>
      </c>
      <c r="H732" s="39">
        <v>0</v>
      </c>
      <c r="I732" s="39">
        <v>44789.7</v>
      </c>
      <c r="J732" s="39">
        <v>0</v>
      </c>
      <c r="K732" s="40">
        <v>0</v>
      </c>
      <c r="L732" s="39">
        <v>0</v>
      </c>
      <c r="M732" s="39">
        <v>0</v>
      </c>
      <c r="N732" s="39">
        <v>0</v>
      </c>
      <c r="O732" s="39">
        <v>0</v>
      </c>
      <c r="P732" s="39">
        <v>0</v>
      </c>
      <c r="Q732" s="39">
        <v>0</v>
      </c>
      <c r="R732" s="39">
        <v>0</v>
      </c>
      <c r="S732" s="39">
        <v>0</v>
      </c>
      <c r="T732" s="39">
        <v>0</v>
      </c>
      <c r="U732" s="39">
        <v>0</v>
      </c>
      <c r="V732" s="39">
        <v>0</v>
      </c>
      <c r="W732" s="39">
        <v>0</v>
      </c>
      <c r="X732" s="39">
        <v>0</v>
      </c>
      <c r="Y732" s="39">
        <v>0</v>
      </c>
      <c r="Z732" s="39">
        <v>0</v>
      </c>
      <c r="AA732" s="39">
        <v>0</v>
      </c>
      <c r="AB732" s="41">
        <v>2020</v>
      </c>
    </row>
    <row r="733" spans="1:28" ht="35.25" customHeight="1">
      <c r="A733" s="11">
        <v>1</v>
      </c>
      <c r="B733" s="2">
        <f>SUBTOTAL(103,$A$9:A733)</f>
        <v>705</v>
      </c>
      <c r="C733" s="8" t="s">
        <v>638</v>
      </c>
      <c r="D733" s="36">
        <f t="shared" si="32"/>
        <v>851863.79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0</v>
      </c>
      <c r="K733" s="40">
        <v>0</v>
      </c>
      <c r="L733" s="39">
        <v>0</v>
      </c>
      <c r="M733" s="39">
        <v>0</v>
      </c>
      <c r="N733" s="39">
        <v>0</v>
      </c>
      <c r="O733" s="39">
        <v>851863.79</v>
      </c>
      <c r="P733" s="39">
        <v>0</v>
      </c>
      <c r="Q733" s="39">
        <v>0</v>
      </c>
      <c r="R733" s="39">
        <v>0</v>
      </c>
      <c r="S733" s="39">
        <v>0</v>
      </c>
      <c r="T733" s="39">
        <v>0</v>
      </c>
      <c r="U733" s="39">
        <v>0</v>
      </c>
      <c r="V733" s="39">
        <v>0</v>
      </c>
      <c r="W733" s="39">
        <v>0</v>
      </c>
      <c r="X733" s="39">
        <v>0</v>
      </c>
      <c r="Y733" s="39">
        <v>0</v>
      </c>
      <c r="Z733" s="39">
        <v>0</v>
      </c>
      <c r="AA733" s="39">
        <v>0</v>
      </c>
      <c r="AB733" s="41">
        <v>2020</v>
      </c>
    </row>
    <row r="734" spans="1:28" ht="35.25" customHeight="1">
      <c r="A734" s="11">
        <v>1</v>
      </c>
      <c r="B734" s="2">
        <f>SUBTOTAL(103,$A$9:A734)</f>
        <v>706</v>
      </c>
      <c r="C734" s="8" t="s">
        <v>197</v>
      </c>
      <c r="D734" s="36">
        <f t="shared" si="32"/>
        <v>1228623</v>
      </c>
      <c r="E734" s="39">
        <v>0</v>
      </c>
      <c r="F734" s="39">
        <v>0</v>
      </c>
      <c r="G734" s="39">
        <v>979023</v>
      </c>
      <c r="H734" s="39">
        <v>0</v>
      </c>
      <c r="I734" s="39">
        <v>0</v>
      </c>
      <c r="J734" s="39">
        <v>0</v>
      </c>
      <c r="K734" s="40">
        <v>0</v>
      </c>
      <c r="L734" s="39">
        <v>0</v>
      </c>
      <c r="M734" s="39">
        <v>0</v>
      </c>
      <c r="N734" s="39">
        <v>0</v>
      </c>
      <c r="O734" s="39">
        <v>249600</v>
      </c>
      <c r="P734" s="39">
        <v>0</v>
      </c>
      <c r="Q734" s="39">
        <v>0</v>
      </c>
      <c r="R734" s="39">
        <v>0</v>
      </c>
      <c r="S734" s="39">
        <v>0</v>
      </c>
      <c r="T734" s="39">
        <v>0</v>
      </c>
      <c r="U734" s="39">
        <v>0</v>
      </c>
      <c r="V734" s="39">
        <v>0</v>
      </c>
      <c r="W734" s="39">
        <v>0</v>
      </c>
      <c r="X734" s="39">
        <v>0</v>
      </c>
      <c r="Y734" s="39">
        <v>0</v>
      </c>
      <c r="Z734" s="39">
        <v>0</v>
      </c>
      <c r="AA734" s="39">
        <v>0</v>
      </c>
      <c r="AB734" s="41">
        <v>2020</v>
      </c>
    </row>
    <row r="735" spans="1:28" ht="35.25" customHeight="1">
      <c r="A735" s="11">
        <v>1</v>
      </c>
      <c r="B735" s="2">
        <f>SUBTOTAL(103,$A$9:A735)</f>
        <v>707</v>
      </c>
      <c r="C735" s="8" t="s">
        <v>196</v>
      </c>
      <c r="D735" s="36">
        <f t="shared" si="32"/>
        <v>798318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0</v>
      </c>
      <c r="K735" s="40">
        <v>0</v>
      </c>
      <c r="L735" s="39">
        <v>0</v>
      </c>
      <c r="M735" s="39">
        <v>0</v>
      </c>
      <c r="N735" s="39">
        <v>0</v>
      </c>
      <c r="O735" s="39">
        <v>798318</v>
      </c>
      <c r="P735" s="39">
        <v>0</v>
      </c>
      <c r="Q735" s="39">
        <v>0</v>
      </c>
      <c r="R735" s="39">
        <v>0</v>
      </c>
      <c r="S735" s="39">
        <v>0</v>
      </c>
      <c r="T735" s="39">
        <v>0</v>
      </c>
      <c r="U735" s="39">
        <v>0</v>
      </c>
      <c r="V735" s="39">
        <v>0</v>
      </c>
      <c r="W735" s="39">
        <v>0</v>
      </c>
      <c r="X735" s="39">
        <v>0</v>
      </c>
      <c r="Y735" s="39">
        <v>0</v>
      </c>
      <c r="Z735" s="39">
        <v>0</v>
      </c>
      <c r="AA735" s="39">
        <v>0</v>
      </c>
      <c r="AB735" s="41">
        <v>2020</v>
      </c>
    </row>
    <row r="736" spans="1:28" ht="35.25" customHeight="1">
      <c r="A736" s="11">
        <v>1</v>
      </c>
      <c r="B736" s="2">
        <f>SUBTOTAL(103,$A$9:A736)</f>
        <v>708</v>
      </c>
      <c r="C736" s="8" t="s">
        <v>527</v>
      </c>
      <c r="D736" s="36">
        <f t="shared" si="32"/>
        <v>61000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0</v>
      </c>
      <c r="K736" s="40">
        <v>0</v>
      </c>
      <c r="L736" s="39">
        <v>0</v>
      </c>
      <c r="M736" s="39">
        <v>0</v>
      </c>
      <c r="N736" s="39">
        <v>0</v>
      </c>
      <c r="O736" s="39">
        <v>61000</v>
      </c>
      <c r="P736" s="39">
        <v>0</v>
      </c>
      <c r="Q736" s="39">
        <v>0</v>
      </c>
      <c r="R736" s="39">
        <v>0</v>
      </c>
      <c r="S736" s="39">
        <v>0</v>
      </c>
      <c r="T736" s="39">
        <v>0</v>
      </c>
      <c r="U736" s="39">
        <v>0</v>
      </c>
      <c r="V736" s="39">
        <v>0</v>
      </c>
      <c r="W736" s="39">
        <v>0</v>
      </c>
      <c r="X736" s="39">
        <v>0</v>
      </c>
      <c r="Y736" s="39">
        <v>0</v>
      </c>
      <c r="Z736" s="39">
        <v>0</v>
      </c>
      <c r="AA736" s="39">
        <v>0</v>
      </c>
      <c r="AB736" s="41">
        <v>2020</v>
      </c>
    </row>
    <row r="737" spans="1:28" ht="35.25" customHeight="1">
      <c r="A737" s="11">
        <v>1</v>
      </c>
      <c r="B737" s="2">
        <f>SUBTOTAL(103,$A$9:A737)</f>
        <v>709</v>
      </c>
      <c r="C737" s="8" t="s">
        <v>575</v>
      </c>
      <c r="D737" s="36">
        <f t="shared" si="32"/>
        <v>44000</v>
      </c>
      <c r="E737" s="39">
        <v>0</v>
      </c>
      <c r="F737" s="39">
        <v>0</v>
      </c>
      <c r="G737" s="39">
        <v>0</v>
      </c>
      <c r="H737" s="39">
        <v>0</v>
      </c>
      <c r="I737" s="39">
        <v>0</v>
      </c>
      <c r="J737" s="39">
        <v>0</v>
      </c>
      <c r="K737" s="40">
        <v>0</v>
      </c>
      <c r="L737" s="39">
        <v>0</v>
      </c>
      <c r="M737" s="39">
        <v>0</v>
      </c>
      <c r="N737" s="39">
        <v>0</v>
      </c>
      <c r="O737" s="39">
        <v>44000</v>
      </c>
      <c r="P737" s="39">
        <v>0</v>
      </c>
      <c r="Q737" s="39">
        <v>0</v>
      </c>
      <c r="R737" s="39">
        <v>0</v>
      </c>
      <c r="S737" s="39">
        <v>0</v>
      </c>
      <c r="T737" s="39">
        <v>0</v>
      </c>
      <c r="U737" s="39">
        <v>0</v>
      </c>
      <c r="V737" s="39">
        <v>0</v>
      </c>
      <c r="W737" s="39">
        <v>0</v>
      </c>
      <c r="X737" s="39">
        <v>0</v>
      </c>
      <c r="Y737" s="39">
        <v>0</v>
      </c>
      <c r="Z737" s="39">
        <v>0</v>
      </c>
      <c r="AA737" s="39">
        <v>0</v>
      </c>
      <c r="AB737" s="41">
        <v>2020</v>
      </c>
    </row>
    <row r="738" spans="1:28" ht="35.25" customHeight="1">
      <c r="A738" s="11">
        <v>1</v>
      </c>
      <c r="B738" s="2">
        <f>SUBTOTAL(103,$A$9:A738)</f>
        <v>710</v>
      </c>
      <c r="C738" s="8" t="s">
        <v>482</v>
      </c>
      <c r="D738" s="36">
        <f t="shared" si="32"/>
        <v>44000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0</v>
      </c>
      <c r="K738" s="40">
        <v>0</v>
      </c>
      <c r="L738" s="39">
        <v>0</v>
      </c>
      <c r="M738" s="39">
        <v>0</v>
      </c>
      <c r="N738" s="39">
        <v>0</v>
      </c>
      <c r="O738" s="39">
        <v>44000</v>
      </c>
      <c r="P738" s="39">
        <v>0</v>
      </c>
      <c r="Q738" s="39">
        <v>0</v>
      </c>
      <c r="R738" s="39">
        <v>0</v>
      </c>
      <c r="S738" s="39">
        <v>0</v>
      </c>
      <c r="T738" s="39">
        <v>0</v>
      </c>
      <c r="U738" s="39">
        <v>0</v>
      </c>
      <c r="V738" s="39">
        <v>0</v>
      </c>
      <c r="W738" s="39">
        <v>0</v>
      </c>
      <c r="X738" s="39">
        <v>0</v>
      </c>
      <c r="Y738" s="39">
        <v>0</v>
      </c>
      <c r="Z738" s="39">
        <v>0</v>
      </c>
      <c r="AA738" s="39">
        <v>0</v>
      </c>
      <c r="AB738" s="41">
        <v>2020</v>
      </c>
    </row>
    <row r="739" spans="1:28" ht="35.25" customHeight="1">
      <c r="A739" s="11">
        <v>1</v>
      </c>
      <c r="B739" s="2">
        <f>SUBTOTAL(103,$A$9:A739)</f>
        <v>711</v>
      </c>
      <c r="C739" s="8" t="s">
        <v>735</v>
      </c>
      <c r="D739" s="36">
        <f t="shared" si="32"/>
        <v>999369</v>
      </c>
      <c r="E739" s="39">
        <v>117654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40">
        <v>0</v>
      </c>
      <c r="L739" s="39">
        <v>0</v>
      </c>
      <c r="M739" s="39">
        <v>0</v>
      </c>
      <c r="N739" s="39">
        <v>0</v>
      </c>
      <c r="O739" s="39">
        <v>881715</v>
      </c>
      <c r="P739" s="39">
        <v>0</v>
      </c>
      <c r="Q739" s="39">
        <v>0</v>
      </c>
      <c r="R739" s="39">
        <v>0</v>
      </c>
      <c r="S739" s="39">
        <v>0</v>
      </c>
      <c r="T739" s="39">
        <v>0</v>
      </c>
      <c r="U739" s="39">
        <v>0</v>
      </c>
      <c r="V739" s="39">
        <v>0</v>
      </c>
      <c r="W739" s="39">
        <v>0</v>
      </c>
      <c r="X739" s="39">
        <v>0</v>
      </c>
      <c r="Y739" s="39">
        <v>0</v>
      </c>
      <c r="Z739" s="39">
        <v>0</v>
      </c>
      <c r="AA739" s="39">
        <v>0</v>
      </c>
      <c r="AB739" s="41">
        <v>2020</v>
      </c>
    </row>
    <row r="740" spans="2:28" ht="35.25" customHeight="1">
      <c r="B740" s="30" t="s">
        <v>25</v>
      </c>
      <c r="C740" s="8"/>
      <c r="D740" s="36">
        <f t="shared" si="32"/>
        <v>10495265</v>
      </c>
      <c r="E740" s="36">
        <f aca="true" t="shared" si="39" ref="E740:AA740">SUM(E741:E748)</f>
        <v>0</v>
      </c>
      <c r="F740" s="36">
        <f t="shared" si="39"/>
        <v>0</v>
      </c>
      <c r="G740" s="36">
        <f t="shared" si="39"/>
        <v>0</v>
      </c>
      <c r="H740" s="36">
        <f t="shared" si="39"/>
        <v>0</v>
      </c>
      <c r="I740" s="36">
        <f t="shared" si="39"/>
        <v>941331</v>
      </c>
      <c r="J740" s="36">
        <f t="shared" si="39"/>
        <v>0</v>
      </c>
      <c r="K740" s="37">
        <f t="shared" si="39"/>
        <v>0</v>
      </c>
      <c r="L740" s="36">
        <f t="shared" si="39"/>
        <v>0</v>
      </c>
      <c r="M740" s="36">
        <f t="shared" si="39"/>
        <v>3080898</v>
      </c>
      <c r="N740" s="36">
        <f t="shared" si="39"/>
        <v>2689388</v>
      </c>
      <c r="O740" s="36">
        <f>SUM(O741:O748)</f>
        <v>3783648</v>
      </c>
      <c r="P740" s="36">
        <f t="shared" si="39"/>
        <v>0</v>
      </c>
      <c r="Q740" s="36">
        <f t="shared" si="39"/>
        <v>0</v>
      </c>
      <c r="R740" s="36">
        <f t="shared" si="39"/>
        <v>0</v>
      </c>
      <c r="S740" s="36">
        <f t="shared" si="39"/>
        <v>0</v>
      </c>
      <c r="T740" s="36">
        <f t="shared" si="39"/>
        <v>0</v>
      </c>
      <c r="U740" s="36">
        <f t="shared" si="39"/>
        <v>0</v>
      </c>
      <c r="V740" s="36">
        <f t="shared" si="39"/>
        <v>0</v>
      </c>
      <c r="W740" s="36">
        <f t="shared" si="39"/>
        <v>0</v>
      </c>
      <c r="X740" s="36">
        <f t="shared" si="39"/>
        <v>0</v>
      </c>
      <c r="Y740" s="36">
        <f t="shared" si="39"/>
        <v>0</v>
      </c>
      <c r="Z740" s="36">
        <f t="shared" si="39"/>
        <v>0</v>
      </c>
      <c r="AA740" s="36">
        <f t="shared" si="39"/>
        <v>0</v>
      </c>
      <c r="AB740" s="38" t="s">
        <v>36</v>
      </c>
    </row>
    <row r="741" spans="1:28" ht="35.25" customHeight="1">
      <c r="A741" s="11">
        <v>1</v>
      </c>
      <c r="B741" s="2">
        <f>SUBTOTAL(103,$A$9:A741)</f>
        <v>712</v>
      </c>
      <c r="C741" s="8" t="s">
        <v>577</v>
      </c>
      <c r="D741" s="36">
        <f t="shared" si="32"/>
        <v>1531213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40">
        <v>0</v>
      </c>
      <c r="L741" s="39">
        <v>0</v>
      </c>
      <c r="M741" s="39">
        <v>1531213</v>
      </c>
      <c r="N741" s="39">
        <v>0</v>
      </c>
      <c r="O741" s="39">
        <v>0</v>
      </c>
      <c r="P741" s="39">
        <v>0</v>
      </c>
      <c r="Q741" s="39">
        <v>0</v>
      </c>
      <c r="R741" s="39">
        <v>0</v>
      </c>
      <c r="S741" s="39">
        <v>0</v>
      </c>
      <c r="T741" s="39">
        <v>0</v>
      </c>
      <c r="U741" s="39">
        <v>0</v>
      </c>
      <c r="V741" s="39">
        <v>0</v>
      </c>
      <c r="W741" s="39">
        <v>0</v>
      </c>
      <c r="X741" s="39">
        <v>0</v>
      </c>
      <c r="Y741" s="39">
        <v>0</v>
      </c>
      <c r="Z741" s="39">
        <v>0</v>
      </c>
      <c r="AA741" s="39">
        <v>0</v>
      </c>
      <c r="AB741" s="41">
        <v>2020</v>
      </c>
    </row>
    <row r="742" spans="1:28" ht="35.25" customHeight="1">
      <c r="A742" s="11">
        <v>1</v>
      </c>
      <c r="B742" s="2">
        <f>SUBTOTAL(103,$A$9:A742)</f>
        <v>713</v>
      </c>
      <c r="C742" s="8" t="s">
        <v>101</v>
      </c>
      <c r="D742" s="36">
        <f t="shared" si="32"/>
        <v>800005</v>
      </c>
      <c r="E742" s="39">
        <v>0</v>
      </c>
      <c r="F742" s="39">
        <v>0</v>
      </c>
      <c r="G742" s="39">
        <v>0</v>
      </c>
      <c r="H742" s="39">
        <v>0</v>
      </c>
      <c r="I742" s="39">
        <v>0</v>
      </c>
      <c r="J742" s="39">
        <v>0</v>
      </c>
      <c r="K742" s="40">
        <v>0</v>
      </c>
      <c r="L742" s="39">
        <v>0</v>
      </c>
      <c r="M742" s="39">
        <v>0</v>
      </c>
      <c r="N742" s="39">
        <v>0</v>
      </c>
      <c r="O742" s="39">
        <v>800005</v>
      </c>
      <c r="P742" s="39">
        <v>0</v>
      </c>
      <c r="Q742" s="39">
        <v>0</v>
      </c>
      <c r="R742" s="39">
        <v>0</v>
      </c>
      <c r="S742" s="39">
        <v>0</v>
      </c>
      <c r="T742" s="39">
        <v>0</v>
      </c>
      <c r="U742" s="39">
        <v>0</v>
      </c>
      <c r="V742" s="39">
        <v>0</v>
      </c>
      <c r="W742" s="39">
        <v>0</v>
      </c>
      <c r="X742" s="39">
        <v>0</v>
      </c>
      <c r="Y742" s="39">
        <v>0</v>
      </c>
      <c r="Z742" s="39">
        <v>0</v>
      </c>
      <c r="AA742" s="39">
        <v>0</v>
      </c>
      <c r="AB742" s="41">
        <v>2020</v>
      </c>
    </row>
    <row r="743" spans="1:28" ht="35.25" customHeight="1">
      <c r="A743" s="11">
        <v>1</v>
      </c>
      <c r="B743" s="2">
        <f>SUBTOTAL(103,$A$9:A743)</f>
        <v>714</v>
      </c>
      <c r="C743" s="8" t="s">
        <v>1113</v>
      </c>
      <c r="D743" s="36">
        <f t="shared" si="32"/>
        <v>2240000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0</v>
      </c>
      <c r="K743" s="40">
        <v>0</v>
      </c>
      <c r="L743" s="39">
        <v>0</v>
      </c>
      <c r="M743" s="39">
        <v>0</v>
      </c>
      <c r="N743" s="39">
        <v>1439388</v>
      </c>
      <c r="O743" s="39">
        <v>800612</v>
      </c>
      <c r="P743" s="39">
        <v>0</v>
      </c>
      <c r="Q743" s="39">
        <v>0</v>
      </c>
      <c r="R743" s="39">
        <v>0</v>
      </c>
      <c r="S743" s="39">
        <v>0</v>
      </c>
      <c r="T743" s="39">
        <v>0</v>
      </c>
      <c r="U743" s="39">
        <v>0</v>
      </c>
      <c r="V743" s="39">
        <v>0</v>
      </c>
      <c r="W743" s="39">
        <v>0</v>
      </c>
      <c r="X743" s="39">
        <v>0</v>
      </c>
      <c r="Y743" s="39">
        <v>0</v>
      </c>
      <c r="Z743" s="39">
        <v>0</v>
      </c>
      <c r="AA743" s="39">
        <v>0</v>
      </c>
      <c r="AB743" s="41">
        <v>2020</v>
      </c>
    </row>
    <row r="744" spans="1:28" ht="35.25" customHeight="1">
      <c r="A744" s="11">
        <v>1</v>
      </c>
      <c r="B744" s="2">
        <f>SUBTOTAL(103,$A$9:A744)</f>
        <v>715</v>
      </c>
      <c r="C744" s="8" t="s">
        <v>1114</v>
      </c>
      <c r="D744" s="36">
        <f t="shared" si="32"/>
        <v>1823014</v>
      </c>
      <c r="E744" s="39">
        <v>0</v>
      </c>
      <c r="F744" s="39">
        <v>0</v>
      </c>
      <c r="G744" s="39">
        <v>0</v>
      </c>
      <c r="H744" s="39">
        <v>0</v>
      </c>
      <c r="I744" s="39">
        <v>573014</v>
      </c>
      <c r="J744" s="39">
        <v>0</v>
      </c>
      <c r="K744" s="40">
        <v>0</v>
      </c>
      <c r="L744" s="39">
        <v>0</v>
      </c>
      <c r="M744" s="39">
        <v>0</v>
      </c>
      <c r="N744" s="39">
        <v>1250000</v>
      </c>
      <c r="O744" s="39">
        <v>0</v>
      </c>
      <c r="P744" s="39">
        <v>0</v>
      </c>
      <c r="Q744" s="39">
        <v>0</v>
      </c>
      <c r="R744" s="39">
        <v>0</v>
      </c>
      <c r="S744" s="39">
        <v>0</v>
      </c>
      <c r="T744" s="39">
        <v>0</v>
      </c>
      <c r="U744" s="39">
        <v>0</v>
      </c>
      <c r="V744" s="39">
        <v>0</v>
      </c>
      <c r="W744" s="39">
        <v>0</v>
      </c>
      <c r="X744" s="39">
        <v>0</v>
      </c>
      <c r="Y744" s="39">
        <v>0</v>
      </c>
      <c r="Z744" s="39">
        <v>0</v>
      </c>
      <c r="AA744" s="39">
        <v>0</v>
      </c>
      <c r="AB744" s="41">
        <v>2020</v>
      </c>
    </row>
    <row r="745" spans="1:28" ht="35.25" customHeight="1">
      <c r="A745" s="11">
        <v>1</v>
      </c>
      <c r="B745" s="2">
        <f>SUBTOTAL(103,$A$9:A745)</f>
        <v>716</v>
      </c>
      <c r="C745" s="8" t="s">
        <v>1115</v>
      </c>
      <c r="D745" s="36">
        <f t="shared" si="32"/>
        <v>1885685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0</v>
      </c>
      <c r="K745" s="40">
        <v>0</v>
      </c>
      <c r="L745" s="39">
        <v>0</v>
      </c>
      <c r="M745" s="39">
        <v>1549685</v>
      </c>
      <c r="N745" s="39">
        <v>0</v>
      </c>
      <c r="O745" s="39">
        <v>336000</v>
      </c>
      <c r="P745" s="39">
        <v>0</v>
      </c>
      <c r="Q745" s="39">
        <v>0</v>
      </c>
      <c r="R745" s="39">
        <v>0</v>
      </c>
      <c r="S745" s="39">
        <v>0</v>
      </c>
      <c r="T745" s="39">
        <v>0</v>
      </c>
      <c r="U745" s="39">
        <v>0</v>
      </c>
      <c r="V745" s="39">
        <v>0</v>
      </c>
      <c r="W745" s="39">
        <v>0</v>
      </c>
      <c r="X745" s="39">
        <v>0</v>
      </c>
      <c r="Y745" s="39">
        <v>0</v>
      </c>
      <c r="Z745" s="39">
        <v>0</v>
      </c>
      <c r="AA745" s="39">
        <v>0</v>
      </c>
      <c r="AB745" s="41">
        <v>2020</v>
      </c>
    </row>
    <row r="746" spans="1:28" ht="35.25" customHeight="1">
      <c r="A746" s="11">
        <v>1</v>
      </c>
      <c r="B746" s="2">
        <f>SUBTOTAL(103,$A$9:A746)</f>
        <v>717</v>
      </c>
      <c r="C746" s="8" t="s">
        <v>1116</v>
      </c>
      <c r="D746" s="36">
        <f t="shared" si="32"/>
        <v>953170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0</v>
      </c>
      <c r="K746" s="40">
        <v>0</v>
      </c>
      <c r="L746" s="39">
        <v>0</v>
      </c>
      <c r="M746" s="39">
        <v>0</v>
      </c>
      <c r="N746" s="39">
        <v>0</v>
      </c>
      <c r="O746" s="39">
        <v>953170</v>
      </c>
      <c r="P746" s="39">
        <v>0</v>
      </c>
      <c r="Q746" s="39">
        <v>0</v>
      </c>
      <c r="R746" s="39">
        <v>0</v>
      </c>
      <c r="S746" s="39">
        <v>0</v>
      </c>
      <c r="T746" s="39">
        <v>0</v>
      </c>
      <c r="U746" s="39">
        <v>0</v>
      </c>
      <c r="V746" s="39">
        <v>0</v>
      </c>
      <c r="W746" s="39">
        <v>0</v>
      </c>
      <c r="X746" s="39">
        <v>0</v>
      </c>
      <c r="Y746" s="39">
        <v>0</v>
      </c>
      <c r="Z746" s="39">
        <v>0</v>
      </c>
      <c r="AA746" s="39">
        <v>0</v>
      </c>
      <c r="AB746" s="41">
        <v>2020</v>
      </c>
    </row>
    <row r="747" spans="1:28" ht="35.25" customHeight="1">
      <c r="A747" s="11">
        <v>1</v>
      </c>
      <c r="B747" s="2">
        <f>SUBTOTAL(103,$A$9:A747)</f>
        <v>718</v>
      </c>
      <c r="C747" s="8" t="s">
        <v>910</v>
      </c>
      <c r="D747" s="36">
        <f t="shared" si="32"/>
        <v>243861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0</v>
      </c>
      <c r="K747" s="40">
        <v>0</v>
      </c>
      <c r="L747" s="39">
        <v>0</v>
      </c>
      <c r="M747" s="39">
        <v>0</v>
      </c>
      <c r="N747" s="39">
        <v>0</v>
      </c>
      <c r="O747" s="39">
        <v>243861</v>
      </c>
      <c r="P747" s="39">
        <v>0</v>
      </c>
      <c r="Q747" s="39">
        <v>0</v>
      </c>
      <c r="R747" s="39">
        <v>0</v>
      </c>
      <c r="S747" s="39">
        <v>0</v>
      </c>
      <c r="T747" s="39">
        <v>0</v>
      </c>
      <c r="U747" s="39">
        <v>0</v>
      </c>
      <c r="V747" s="39">
        <v>0</v>
      </c>
      <c r="W747" s="39">
        <v>0</v>
      </c>
      <c r="X747" s="39">
        <v>0</v>
      </c>
      <c r="Y747" s="39">
        <v>0</v>
      </c>
      <c r="Z747" s="39">
        <v>0</v>
      </c>
      <c r="AA747" s="39">
        <v>0</v>
      </c>
      <c r="AB747" s="41">
        <v>2020</v>
      </c>
    </row>
    <row r="748" spans="1:28" ht="35.25" customHeight="1">
      <c r="A748" s="11">
        <v>1</v>
      </c>
      <c r="B748" s="2">
        <f>SUBTOTAL(103,$A$9:A748)</f>
        <v>719</v>
      </c>
      <c r="C748" s="8" t="s">
        <v>1020</v>
      </c>
      <c r="D748" s="36">
        <f t="shared" si="32"/>
        <v>1018317</v>
      </c>
      <c r="E748" s="39">
        <v>0</v>
      </c>
      <c r="F748" s="39">
        <v>0</v>
      </c>
      <c r="G748" s="39">
        <v>0</v>
      </c>
      <c r="H748" s="39">
        <v>0</v>
      </c>
      <c r="I748" s="39">
        <v>368317</v>
      </c>
      <c r="J748" s="39">
        <v>0</v>
      </c>
      <c r="K748" s="40">
        <v>0</v>
      </c>
      <c r="L748" s="39">
        <v>0</v>
      </c>
      <c r="M748" s="39">
        <v>0</v>
      </c>
      <c r="N748" s="39">
        <v>0</v>
      </c>
      <c r="O748" s="39">
        <v>650000</v>
      </c>
      <c r="P748" s="39">
        <v>0</v>
      </c>
      <c r="Q748" s="39">
        <v>0</v>
      </c>
      <c r="R748" s="39">
        <v>0</v>
      </c>
      <c r="S748" s="39">
        <v>0</v>
      </c>
      <c r="T748" s="39">
        <v>0</v>
      </c>
      <c r="U748" s="39">
        <v>0</v>
      </c>
      <c r="V748" s="39">
        <v>0</v>
      </c>
      <c r="W748" s="39">
        <v>0</v>
      </c>
      <c r="X748" s="39">
        <v>0</v>
      </c>
      <c r="Y748" s="39">
        <v>0</v>
      </c>
      <c r="Z748" s="39">
        <v>0</v>
      </c>
      <c r="AA748" s="39">
        <v>0</v>
      </c>
      <c r="AB748" s="41">
        <v>2020</v>
      </c>
    </row>
    <row r="749" spans="2:28" ht="35.25" customHeight="1">
      <c r="B749" s="30" t="s">
        <v>23</v>
      </c>
      <c r="C749" s="8"/>
      <c r="D749" s="36">
        <f t="shared" si="32"/>
        <v>10565683.569999998</v>
      </c>
      <c r="E749" s="36">
        <f aca="true" t="shared" si="40" ref="E749:AA749">SUM(E750:E758)</f>
        <v>0</v>
      </c>
      <c r="F749" s="36">
        <f t="shared" si="40"/>
        <v>0</v>
      </c>
      <c r="G749" s="36">
        <f t="shared" si="40"/>
        <v>0</v>
      </c>
      <c r="H749" s="36">
        <f t="shared" si="40"/>
        <v>0</v>
      </c>
      <c r="I749" s="36">
        <f t="shared" si="40"/>
        <v>0</v>
      </c>
      <c r="J749" s="36">
        <f t="shared" si="40"/>
        <v>0</v>
      </c>
      <c r="K749" s="37">
        <f t="shared" si="40"/>
        <v>0</v>
      </c>
      <c r="L749" s="36">
        <f t="shared" si="40"/>
        <v>0</v>
      </c>
      <c r="M749" s="36">
        <f t="shared" si="40"/>
        <v>9015738.2</v>
      </c>
      <c r="N749" s="36">
        <f t="shared" si="40"/>
        <v>0</v>
      </c>
      <c r="O749" s="36">
        <f>SUM(O750:O758)</f>
        <v>663650</v>
      </c>
      <c r="P749" s="36">
        <f t="shared" si="40"/>
        <v>886295.37</v>
      </c>
      <c r="Q749" s="36">
        <f t="shared" si="40"/>
        <v>0</v>
      </c>
      <c r="R749" s="36">
        <f t="shared" si="40"/>
        <v>0</v>
      </c>
      <c r="S749" s="36">
        <f t="shared" si="40"/>
        <v>0</v>
      </c>
      <c r="T749" s="36">
        <f t="shared" si="40"/>
        <v>0</v>
      </c>
      <c r="U749" s="36">
        <f t="shared" si="40"/>
        <v>0</v>
      </c>
      <c r="V749" s="36">
        <f t="shared" si="40"/>
        <v>0</v>
      </c>
      <c r="W749" s="36">
        <f t="shared" si="40"/>
        <v>0</v>
      </c>
      <c r="X749" s="36">
        <f t="shared" si="40"/>
        <v>0</v>
      </c>
      <c r="Y749" s="36">
        <f t="shared" si="40"/>
        <v>0</v>
      </c>
      <c r="Z749" s="36">
        <f t="shared" si="40"/>
        <v>0</v>
      </c>
      <c r="AA749" s="36">
        <f t="shared" si="40"/>
        <v>0</v>
      </c>
      <c r="AB749" s="38" t="s">
        <v>36</v>
      </c>
    </row>
    <row r="750" spans="1:28" ht="35.25" customHeight="1">
      <c r="A750" s="11">
        <v>1</v>
      </c>
      <c r="B750" s="2">
        <f>SUBTOTAL(103,$A$9:A750)</f>
        <v>720</v>
      </c>
      <c r="C750" s="8" t="s">
        <v>1021</v>
      </c>
      <c r="D750" s="36">
        <f t="shared" si="32"/>
        <v>639795.57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40">
        <v>0</v>
      </c>
      <c r="L750" s="39">
        <v>0</v>
      </c>
      <c r="M750" s="39">
        <v>410951.19999999995</v>
      </c>
      <c r="N750" s="39">
        <v>0</v>
      </c>
      <c r="O750" s="39">
        <v>0</v>
      </c>
      <c r="P750" s="39">
        <v>228844.37</v>
      </c>
      <c r="Q750" s="39">
        <v>0</v>
      </c>
      <c r="R750" s="39">
        <v>0</v>
      </c>
      <c r="S750" s="39">
        <v>0</v>
      </c>
      <c r="T750" s="39">
        <v>0</v>
      </c>
      <c r="U750" s="39">
        <v>0</v>
      </c>
      <c r="V750" s="39">
        <v>0</v>
      </c>
      <c r="W750" s="39">
        <v>0</v>
      </c>
      <c r="X750" s="39">
        <v>0</v>
      </c>
      <c r="Y750" s="39">
        <v>0</v>
      </c>
      <c r="Z750" s="39">
        <v>0</v>
      </c>
      <c r="AA750" s="39">
        <v>0</v>
      </c>
      <c r="AB750" s="41">
        <v>2020</v>
      </c>
    </row>
    <row r="751" spans="1:28" ht="35.25" customHeight="1">
      <c r="A751" s="11">
        <v>1</v>
      </c>
      <c r="B751" s="2">
        <f>SUBTOTAL(103,$A$9:A751)</f>
        <v>721</v>
      </c>
      <c r="C751" s="8" t="s">
        <v>1022</v>
      </c>
      <c r="D751" s="36">
        <f t="shared" si="32"/>
        <v>1940000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0</v>
      </c>
      <c r="K751" s="40">
        <v>0</v>
      </c>
      <c r="L751" s="39">
        <v>0</v>
      </c>
      <c r="M751" s="39">
        <v>1940000</v>
      </c>
      <c r="N751" s="39">
        <v>0</v>
      </c>
      <c r="O751" s="39">
        <v>0</v>
      </c>
      <c r="P751" s="39">
        <v>0</v>
      </c>
      <c r="Q751" s="39">
        <v>0</v>
      </c>
      <c r="R751" s="39">
        <v>0</v>
      </c>
      <c r="S751" s="39">
        <v>0</v>
      </c>
      <c r="T751" s="39">
        <v>0</v>
      </c>
      <c r="U751" s="39">
        <v>0</v>
      </c>
      <c r="V751" s="39">
        <v>0</v>
      </c>
      <c r="W751" s="39">
        <v>0</v>
      </c>
      <c r="X751" s="39">
        <v>0</v>
      </c>
      <c r="Y751" s="39">
        <v>0</v>
      </c>
      <c r="Z751" s="39">
        <v>0</v>
      </c>
      <c r="AA751" s="39">
        <v>0</v>
      </c>
      <c r="AB751" s="41">
        <v>2020</v>
      </c>
    </row>
    <row r="752" spans="1:28" ht="35.25" customHeight="1">
      <c r="A752" s="11">
        <v>1</v>
      </c>
      <c r="B752" s="2">
        <f>SUBTOTAL(103,$A$9:A752)</f>
        <v>722</v>
      </c>
      <c r="C752" s="8" t="s">
        <v>1023</v>
      </c>
      <c r="D752" s="36">
        <f t="shared" si="32"/>
        <v>1363012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0</v>
      </c>
      <c r="K752" s="40">
        <v>0</v>
      </c>
      <c r="L752" s="39">
        <v>0</v>
      </c>
      <c r="M752" s="39">
        <v>1363012</v>
      </c>
      <c r="N752" s="39">
        <v>0</v>
      </c>
      <c r="O752" s="39">
        <v>0</v>
      </c>
      <c r="P752" s="39">
        <v>0</v>
      </c>
      <c r="Q752" s="39">
        <v>0</v>
      </c>
      <c r="R752" s="39">
        <v>0</v>
      </c>
      <c r="S752" s="39">
        <v>0</v>
      </c>
      <c r="T752" s="39">
        <v>0</v>
      </c>
      <c r="U752" s="39">
        <v>0</v>
      </c>
      <c r="V752" s="39">
        <v>0</v>
      </c>
      <c r="W752" s="39">
        <v>0</v>
      </c>
      <c r="X752" s="39">
        <v>0</v>
      </c>
      <c r="Y752" s="39">
        <v>0</v>
      </c>
      <c r="Z752" s="39">
        <v>0</v>
      </c>
      <c r="AA752" s="39">
        <v>0</v>
      </c>
      <c r="AB752" s="41">
        <v>2020</v>
      </c>
    </row>
    <row r="753" spans="1:28" ht="35.25" customHeight="1">
      <c r="A753" s="11">
        <v>1</v>
      </c>
      <c r="B753" s="2">
        <f>SUBTOTAL(103,$A$9:A753)</f>
        <v>723</v>
      </c>
      <c r="C753" s="8" t="s">
        <v>528</v>
      </c>
      <c r="D753" s="36">
        <f t="shared" si="32"/>
        <v>1310776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40">
        <v>0</v>
      </c>
      <c r="L753" s="39">
        <v>0</v>
      </c>
      <c r="M753" s="39">
        <v>1310776</v>
      </c>
      <c r="N753" s="39">
        <v>0</v>
      </c>
      <c r="O753" s="39">
        <v>0</v>
      </c>
      <c r="P753" s="39">
        <v>0</v>
      </c>
      <c r="Q753" s="39">
        <v>0</v>
      </c>
      <c r="R753" s="39">
        <v>0</v>
      </c>
      <c r="S753" s="39">
        <v>0</v>
      </c>
      <c r="T753" s="39">
        <v>0</v>
      </c>
      <c r="U753" s="39">
        <v>0</v>
      </c>
      <c r="V753" s="39">
        <v>0</v>
      </c>
      <c r="W753" s="39">
        <v>0</v>
      </c>
      <c r="X753" s="39">
        <v>0</v>
      </c>
      <c r="Y753" s="39">
        <v>0</v>
      </c>
      <c r="Z753" s="39">
        <v>0</v>
      </c>
      <c r="AA753" s="39">
        <v>0</v>
      </c>
      <c r="AB753" s="41">
        <v>2020</v>
      </c>
    </row>
    <row r="754" spans="1:28" ht="35.25" customHeight="1">
      <c r="A754" s="11">
        <v>1</v>
      </c>
      <c r="B754" s="2">
        <f>SUBTOTAL(103,$A$9:A754)</f>
        <v>724</v>
      </c>
      <c r="C754" s="8" t="s">
        <v>538</v>
      </c>
      <c r="D754" s="36">
        <f t="shared" si="32"/>
        <v>1408680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0</v>
      </c>
      <c r="K754" s="40">
        <v>0</v>
      </c>
      <c r="L754" s="39">
        <v>0</v>
      </c>
      <c r="M754" s="39">
        <v>1408680</v>
      </c>
      <c r="N754" s="39">
        <v>0</v>
      </c>
      <c r="O754" s="39">
        <v>0</v>
      </c>
      <c r="P754" s="39">
        <v>0</v>
      </c>
      <c r="Q754" s="39">
        <v>0</v>
      </c>
      <c r="R754" s="39">
        <v>0</v>
      </c>
      <c r="S754" s="39">
        <v>0</v>
      </c>
      <c r="T754" s="39">
        <v>0</v>
      </c>
      <c r="U754" s="39">
        <v>0</v>
      </c>
      <c r="V754" s="39">
        <v>0</v>
      </c>
      <c r="W754" s="39">
        <v>0</v>
      </c>
      <c r="X754" s="39">
        <v>0</v>
      </c>
      <c r="Y754" s="39">
        <v>0</v>
      </c>
      <c r="Z754" s="39">
        <v>0</v>
      </c>
      <c r="AA754" s="39">
        <v>0</v>
      </c>
      <c r="AB754" s="41">
        <v>2020</v>
      </c>
    </row>
    <row r="755" spans="1:28" ht="35.25" customHeight="1">
      <c r="A755" s="11">
        <v>1</v>
      </c>
      <c r="B755" s="2">
        <f>SUBTOTAL(103,$A$9:A755)</f>
        <v>725</v>
      </c>
      <c r="C755" s="8" t="s">
        <v>697</v>
      </c>
      <c r="D755" s="36">
        <f t="shared" si="32"/>
        <v>1180351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0</v>
      </c>
      <c r="K755" s="40">
        <v>0</v>
      </c>
      <c r="L755" s="39">
        <v>0</v>
      </c>
      <c r="M755" s="39">
        <v>1180351</v>
      </c>
      <c r="N755" s="39">
        <v>0</v>
      </c>
      <c r="O755" s="39">
        <v>0</v>
      </c>
      <c r="P755" s="39">
        <v>0</v>
      </c>
      <c r="Q755" s="39">
        <v>0</v>
      </c>
      <c r="R755" s="39">
        <v>0</v>
      </c>
      <c r="S755" s="39">
        <v>0</v>
      </c>
      <c r="T755" s="39">
        <v>0</v>
      </c>
      <c r="U755" s="39">
        <v>0</v>
      </c>
      <c r="V755" s="39">
        <v>0</v>
      </c>
      <c r="W755" s="39">
        <v>0</v>
      </c>
      <c r="X755" s="39">
        <v>0</v>
      </c>
      <c r="Y755" s="39">
        <v>0</v>
      </c>
      <c r="Z755" s="39">
        <v>0</v>
      </c>
      <c r="AA755" s="39">
        <v>0</v>
      </c>
      <c r="AB755" s="41">
        <v>2020</v>
      </c>
    </row>
    <row r="756" spans="1:28" ht="35.25" customHeight="1">
      <c r="A756" s="11">
        <v>1</v>
      </c>
      <c r="B756" s="2">
        <f>SUBTOTAL(103,$A$9:A756)</f>
        <v>726</v>
      </c>
      <c r="C756" s="8" t="s">
        <v>1117</v>
      </c>
      <c r="D756" s="36">
        <f t="shared" si="32"/>
        <v>1401968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0</v>
      </c>
      <c r="K756" s="40">
        <v>0</v>
      </c>
      <c r="L756" s="39">
        <v>0</v>
      </c>
      <c r="M756" s="39">
        <v>1401968</v>
      </c>
      <c r="N756" s="39">
        <v>0</v>
      </c>
      <c r="O756" s="39">
        <v>0</v>
      </c>
      <c r="P756" s="39">
        <v>0</v>
      </c>
      <c r="Q756" s="39">
        <v>0</v>
      </c>
      <c r="R756" s="39">
        <v>0</v>
      </c>
      <c r="S756" s="39">
        <v>0</v>
      </c>
      <c r="T756" s="39">
        <v>0</v>
      </c>
      <c r="U756" s="39">
        <v>0</v>
      </c>
      <c r="V756" s="39">
        <v>0</v>
      </c>
      <c r="W756" s="39">
        <v>0</v>
      </c>
      <c r="X756" s="39">
        <v>0</v>
      </c>
      <c r="Y756" s="39">
        <v>0</v>
      </c>
      <c r="Z756" s="39">
        <v>0</v>
      </c>
      <c r="AA756" s="39">
        <v>0</v>
      </c>
      <c r="AB756" s="41">
        <v>2020</v>
      </c>
    </row>
    <row r="757" spans="1:28" ht="35.25" customHeight="1">
      <c r="A757" s="11">
        <v>1</v>
      </c>
      <c r="B757" s="2">
        <f>SUBTOTAL(103,$A$9:A757)</f>
        <v>727</v>
      </c>
      <c r="C757" s="8" t="s">
        <v>698</v>
      </c>
      <c r="D757" s="36">
        <f t="shared" si="32"/>
        <v>657451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40">
        <v>0</v>
      </c>
      <c r="L757" s="39">
        <v>0</v>
      </c>
      <c r="M757" s="39">
        <v>0</v>
      </c>
      <c r="N757" s="39">
        <v>0</v>
      </c>
      <c r="O757" s="39">
        <v>0</v>
      </c>
      <c r="P757" s="39">
        <v>657451</v>
      </c>
      <c r="Q757" s="39">
        <v>0</v>
      </c>
      <c r="R757" s="39">
        <v>0</v>
      </c>
      <c r="S757" s="39">
        <v>0</v>
      </c>
      <c r="T757" s="39">
        <v>0</v>
      </c>
      <c r="U757" s="39">
        <v>0</v>
      </c>
      <c r="V757" s="39">
        <v>0</v>
      </c>
      <c r="W757" s="39">
        <v>0</v>
      </c>
      <c r="X757" s="39">
        <v>0</v>
      </c>
      <c r="Y757" s="39">
        <v>0</v>
      </c>
      <c r="Z757" s="39">
        <v>0</v>
      </c>
      <c r="AA757" s="39">
        <v>0</v>
      </c>
      <c r="AB757" s="41">
        <v>2020</v>
      </c>
    </row>
    <row r="758" spans="1:28" ht="35.25" customHeight="1">
      <c r="A758" s="11">
        <v>1</v>
      </c>
      <c r="B758" s="2">
        <f>SUBTOTAL(103,$A$9:A758)</f>
        <v>728</v>
      </c>
      <c r="C758" s="8" t="s">
        <v>1024</v>
      </c>
      <c r="D758" s="36">
        <f t="shared" si="32"/>
        <v>663650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40">
        <v>0</v>
      </c>
      <c r="L758" s="39">
        <v>0</v>
      </c>
      <c r="M758" s="39">
        <v>0</v>
      </c>
      <c r="N758" s="39">
        <v>0</v>
      </c>
      <c r="O758" s="39">
        <v>663650</v>
      </c>
      <c r="P758" s="39">
        <v>0</v>
      </c>
      <c r="Q758" s="39">
        <v>0</v>
      </c>
      <c r="R758" s="39">
        <v>0</v>
      </c>
      <c r="S758" s="39">
        <v>0</v>
      </c>
      <c r="T758" s="39">
        <v>0</v>
      </c>
      <c r="U758" s="39">
        <v>0</v>
      </c>
      <c r="V758" s="39">
        <v>0</v>
      </c>
      <c r="W758" s="39">
        <v>0</v>
      </c>
      <c r="X758" s="39">
        <v>0</v>
      </c>
      <c r="Y758" s="39">
        <v>0</v>
      </c>
      <c r="Z758" s="39">
        <v>0</v>
      </c>
      <c r="AA758" s="39">
        <v>0</v>
      </c>
      <c r="AB758" s="41">
        <v>2020</v>
      </c>
    </row>
    <row r="759" spans="2:28" ht="35.25" customHeight="1">
      <c r="B759" s="30" t="s">
        <v>29</v>
      </c>
      <c r="C759" s="8"/>
      <c r="D759" s="36">
        <f t="shared" si="32"/>
        <v>5406374.42</v>
      </c>
      <c r="E759" s="36">
        <f aca="true" t="shared" si="41" ref="E759:AA759">SUM(E760:E769)</f>
        <v>0</v>
      </c>
      <c r="F759" s="36">
        <f t="shared" si="41"/>
        <v>0</v>
      </c>
      <c r="G759" s="36">
        <f t="shared" si="41"/>
        <v>0</v>
      </c>
      <c r="H759" s="36">
        <f t="shared" si="41"/>
        <v>0</v>
      </c>
      <c r="I759" s="36">
        <f t="shared" si="41"/>
        <v>617671.73</v>
      </c>
      <c r="J759" s="36">
        <f t="shared" si="41"/>
        <v>0</v>
      </c>
      <c r="K759" s="37">
        <f t="shared" si="41"/>
        <v>0</v>
      </c>
      <c r="L759" s="36">
        <f t="shared" si="41"/>
        <v>0</v>
      </c>
      <c r="M759" s="36">
        <f t="shared" si="41"/>
        <v>0</v>
      </c>
      <c r="N759" s="36">
        <f t="shared" si="41"/>
        <v>78045.73</v>
      </c>
      <c r="O759" s="36">
        <f>SUM(O760:O769)</f>
        <v>4546627.16</v>
      </c>
      <c r="P759" s="36">
        <f t="shared" si="41"/>
        <v>164029.8</v>
      </c>
      <c r="Q759" s="36">
        <f t="shared" si="41"/>
        <v>0</v>
      </c>
      <c r="R759" s="36">
        <f t="shared" si="41"/>
        <v>0</v>
      </c>
      <c r="S759" s="36">
        <f t="shared" si="41"/>
        <v>0</v>
      </c>
      <c r="T759" s="36">
        <f t="shared" si="41"/>
        <v>0</v>
      </c>
      <c r="U759" s="36">
        <f t="shared" si="41"/>
        <v>0</v>
      </c>
      <c r="V759" s="36">
        <f t="shared" si="41"/>
        <v>0</v>
      </c>
      <c r="W759" s="36">
        <f t="shared" si="41"/>
        <v>0</v>
      </c>
      <c r="X759" s="36">
        <f t="shared" si="41"/>
        <v>0</v>
      </c>
      <c r="Y759" s="36">
        <f t="shared" si="41"/>
        <v>0</v>
      </c>
      <c r="Z759" s="36">
        <f t="shared" si="41"/>
        <v>0</v>
      </c>
      <c r="AA759" s="36">
        <f t="shared" si="41"/>
        <v>0</v>
      </c>
      <c r="AB759" s="38" t="s">
        <v>36</v>
      </c>
    </row>
    <row r="760" spans="1:28" ht="35.25" customHeight="1">
      <c r="A760" s="11">
        <v>1</v>
      </c>
      <c r="B760" s="2">
        <f>SUBTOTAL(103,$A$9:A760)</f>
        <v>729</v>
      </c>
      <c r="C760" s="8" t="s">
        <v>1025</v>
      </c>
      <c r="D760" s="36">
        <f t="shared" si="32"/>
        <v>190801.84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0</v>
      </c>
      <c r="K760" s="40">
        <v>0</v>
      </c>
      <c r="L760" s="39">
        <v>0</v>
      </c>
      <c r="M760" s="39">
        <v>0</v>
      </c>
      <c r="N760" s="39">
        <v>0</v>
      </c>
      <c r="O760" s="39">
        <v>190801.84</v>
      </c>
      <c r="P760" s="39">
        <v>0</v>
      </c>
      <c r="Q760" s="39">
        <v>0</v>
      </c>
      <c r="R760" s="39">
        <v>0</v>
      </c>
      <c r="S760" s="39">
        <v>0</v>
      </c>
      <c r="T760" s="39">
        <v>0</v>
      </c>
      <c r="U760" s="39">
        <v>0</v>
      </c>
      <c r="V760" s="39">
        <v>0</v>
      </c>
      <c r="W760" s="39">
        <v>0</v>
      </c>
      <c r="X760" s="39">
        <v>0</v>
      </c>
      <c r="Y760" s="39">
        <v>0</v>
      </c>
      <c r="Z760" s="39">
        <v>0</v>
      </c>
      <c r="AA760" s="39">
        <v>0</v>
      </c>
      <c r="AB760" s="41">
        <v>2020</v>
      </c>
    </row>
    <row r="761" spans="1:28" ht="35.25" customHeight="1">
      <c r="A761" s="11">
        <v>1</v>
      </c>
      <c r="B761" s="2">
        <f>SUBTOTAL(103,$A$9:A761)</f>
        <v>730</v>
      </c>
      <c r="C761" s="8" t="s">
        <v>1026</v>
      </c>
      <c r="D761" s="36">
        <f t="shared" si="32"/>
        <v>78045.73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0</v>
      </c>
      <c r="K761" s="40">
        <v>0</v>
      </c>
      <c r="L761" s="39">
        <v>0</v>
      </c>
      <c r="M761" s="39">
        <v>0</v>
      </c>
      <c r="N761" s="39">
        <v>78045.73</v>
      </c>
      <c r="O761" s="39">
        <v>0</v>
      </c>
      <c r="P761" s="39">
        <v>0</v>
      </c>
      <c r="Q761" s="39">
        <v>0</v>
      </c>
      <c r="R761" s="39">
        <v>0</v>
      </c>
      <c r="S761" s="39">
        <v>0</v>
      </c>
      <c r="T761" s="39">
        <v>0</v>
      </c>
      <c r="U761" s="39">
        <v>0</v>
      </c>
      <c r="V761" s="39">
        <v>0</v>
      </c>
      <c r="W761" s="39">
        <v>0</v>
      </c>
      <c r="X761" s="39">
        <v>0</v>
      </c>
      <c r="Y761" s="39">
        <v>0</v>
      </c>
      <c r="Z761" s="39">
        <v>0</v>
      </c>
      <c r="AA761" s="39">
        <v>0</v>
      </c>
      <c r="AB761" s="41">
        <v>2020</v>
      </c>
    </row>
    <row r="762" spans="1:28" ht="35.25" customHeight="1">
      <c r="A762" s="11">
        <v>1</v>
      </c>
      <c r="B762" s="2">
        <f>SUBTOTAL(103,$A$9:A762)</f>
        <v>731</v>
      </c>
      <c r="C762" s="8" t="s">
        <v>1027</v>
      </c>
      <c r="D762" s="36">
        <f t="shared" si="32"/>
        <v>282509.7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0</v>
      </c>
      <c r="K762" s="40">
        <v>0</v>
      </c>
      <c r="L762" s="39">
        <v>0</v>
      </c>
      <c r="M762" s="39">
        <v>0</v>
      </c>
      <c r="N762" s="39">
        <v>0</v>
      </c>
      <c r="O762" s="39">
        <v>282509.7</v>
      </c>
      <c r="P762" s="39">
        <v>0</v>
      </c>
      <c r="Q762" s="39">
        <v>0</v>
      </c>
      <c r="R762" s="39">
        <v>0</v>
      </c>
      <c r="S762" s="39">
        <v>0</v>
      </c>
      <c r="T762" s="39">
        <v>0</v>
      </c>
      <c r="U762" s="39">
        <v>0</v>
      </c>
      <c r="V762" s="39">
        <v>0</v>
      </c>
      <c r="W762" s="39">
        <v>0</v>
      </c>
      <c r="X762" s="39">
        <v>0</v>
      </c>
      <c r="Y762" s="39">
        <v>0</v>
      </c>
      <c r="Z762" s="39">
        <v>0</v>
      </c>
      <c r="AA762" s="39">
        <v>0</v>
      </c>
      <c r="AB762" s="41">
        <v>2020</v>
      </c>
    </row>
    <row r="763" spans="1:28" ht="35.25" customHeight="1">
      <c r="A763" s="11">
        <v>1</v>
      </c>
      <c r="B763" s="2">
        <f>SUBTOTAL(103,$A$9:A763)</f>
        <v>732</v>
      </c>
      <c r="C763" s="8" t="s">
        <v>1029</v>
      </c>
      <c r="D763" s="36">
        <f t="shared" si="32"/>
        <v>1726093</v>
      </c>
      <c r="E763" s="39">
        <v>0</v>
      </c>
      <c r="F763" s="39">
        <v>0</v>
      </c>
      <c r="G763" s="39">
        <v>0</v>
      </c>
      <c r="H763" s="39">
        <v>0</v>
      </c>
      <c r="I763" s="39">
        <v>400852</v>
      </c>
      <c r="J763" s="39">
        <v>0</v>
      </c>
      <c r="K763" s="40">
        <v>0</v>
      </c>
      <c r="L763" s="39">
        <v>0</v>
      </c>
      <c r="M763" s="39">
        <v>0</v>
      </c>
      <c r="N763" s="39">
        <v>0</v>
      </c>
      <c r="O763" s="39">
        <v>1325241</v>
      </c>
      <c r="P763" s="39">
        <v>0</v>
      </c>
      <c r="Q763" s="39">
        <v>0</v>
      </c>
      <c r="R763" s="39">
        <v>0</v>
      </c>
      <c r="S763" s="39">
        <v>0</v>
      </c>
      <c r="T763" s="39">
        <v>0</v>
      </c>
      <c r="U763" s="39">
        <v>0</v>
      </c>
      <c r="V763" s="39">
        <v>0</v>
      </c>
      <c r="W763" s="39">
        <v>0</v>
      </c>
      <c r="X763" s="39">
        <v>0</v>
      </c>
      <c r="Y763" s="39">
        <v>0</v>
      </c>
      <c r="Z763" s="39">
        <v>0</v>
      </c>
      <c r="AA763" s="39">
        <v>0</v>
      </c>
      <c r="AB763" s="41">
        <v>2020</v>
      </c>
    </row>
    <row r="764" spans="1:28" ht="35.25" customHeight="1">
      <c r="A764" s="11">
        <v>1</v>
      </c>
      <c r="B764" s="2">
        <f>SUBTOTAL(103,$A$9:A764)</f>
        <v>733</v>
      </c>
      <c r="C764" s="8" t="s">
        <v>809</v>
      </c>
      <c r="D764" s="36">
        <f t="shared" si="32"/>
        <v>744990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40">
        <v>0</v>
      </c>
      <c r="L764" s="39">
        <v>0</v>
      </c>
      <c r="M764" s="39">
        <v>0</v>
      </c>
      <c r="N764" s="39">
        <v>0</v>
      </c>
      <c r="O764" s="39">
        <v>744990</v>
      </c>
      <c r="P764" s="39">
        <v>0</v>
      </c>
      <c r="Q764" s="39">
        <v>0</v>
      </c>
      <c r="R764" s="39">
        <v>0</v>
      </c>
      <c r="S764" s="39">
        <v>0</v>
      </c>
      <c r="T764" s="39">
        <v>0</v>
      </c>
      <c r="U764" s="39">
        <v>0</v>
      </c>
      <c r="V764" s="39">
        <v>0</v>
      </c>
      <c r="W764" s="39">
        <v>0</v>
      </c>
      <c r="X764" s="39">
        <v>0</v>
      </c>
      <c r="Y764" s="39">
        <v>0</v>
      </c>
      <c r="Z764" s="39">
        <v>0</v>
      </c>
      <c r="AA764" s="39">
        <v>0</v>
      </c>
      <c r="AB764" s="41">
        <v>2020</v>
      </c>
    </row>
    <row r="765" spans="1:28" ht="35.25" customHeight="1">
      <c r="A765" s="11">
        <v>1</v>
      </c>
      <c r="B765" s="2">
        <f>SUBTOTAL(103,$A$9:A765)</f>
        <v>734</v>
      </c>
      <c r="C765" s="8" t="s">
        <v>810</v>
      </c>
      <c r="D765" s="36">
        <f t="shared" si="32"/>
        <v>920919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0</v>
      </c>
      <c r="K765" s="40">
        <v>0</v>
      </c>
      <c r="L765" s="39">
        <v>0</v>
      </c>
      <c r="M765" s="39">
        <v>0</v>
      </c>
      <c r="N765" s="39">
        <v>0</v>
      </c>
      <c r="O765" s="39">
        <v>920919</v>
      </c>
      <c r="P765" s="39">
        <v>0</v>
      </c>
      <c r="Q765" s="39">
        <v>0</v>
      </c>
      <c r="R765" s="39">
        <v>0</v>
      </c>
      <c r="S765" s="39">
        <v>0</v>
      </c>
      <c r="T765" s="39">
        <v>0</v>
      </c>
      <c r="U765" s="39">
        <v>0</v>
      </c>
      <c r="V765" s="39">
        <v>0</v>
      </c>
      <c r="W765" s="39">
        <v>0</v>
      </c>
      <c r="X765" s="39">
        <v>0</v>
      </c>
      <c r="Y765" s="39">
        <v>0</v>
      </c>
      <c r="Z765" s="39">
        <v>0</v>
      </c>
      <c r="AA765" s="39">
        <v>0</v>
      </c>
      <c r="AB765" s="41">
        <v>2020</v>
      </c>
    </row>
    <row r="766" spans="1:28" ht="35.25" customHeight="1">
      <c r="A766" s="11">
        <v>1</v>
      </c>
      <c r="B766" s="2">
        <f>SUBTOTAL(103,$A$9:A766)</f>
        <v>735</v>
      </c>
      <c r="C766" s="8" t="s">
        <v>794</v>
      </c>
      <c r="D766" s="36">
        <f t="shared" si="32"/>
        <v>424001.66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0</v>
      </c>
      <c r="K766" s="40">
        <v>0</v>
      </c>
      <c r="L766" s="39">
        <v>0</v>
      </c>
      <c r="M766" s="39">
        <v>0</v>
      </c>
      <c r="N766" s="39">
        <v>0</v>
      </c>
      <c r="O766" s="39">
        <v>424001.66</v>
      </c>
      <c r="P766" s="39">
        <v>0</v>
      </c>
      <c r="Q766" s="39">
        <v>0</v>
      </c>
      <c r="R766" s="39">
        <v>0</v>
      </c>
      <c r="S766" s="39">
        <v>0</v>
      </c>
      <c r="T766" s="39">
        <v>0</v>
      </c>
      <c r="U766" s="39">
        <v>0</v>
      </c>
      <c r="V766" s="39">
        <v>0</v>
      </c>
      <c r="W766" s="39">
        <v>0</v>
      </c>
      <c r="X766" s="39">
        <v>0</v>
      </c>
      <c r="Y766" s="39">
        <v>0</v>
      </c>
      <c r="Z766" s="39">
        <v>0</v>
      </c>
      <c r="AA766" s="39">
        <v>0</v>
      </c>
      <c r="AB766" s="41">
        <v>2020</v>
      </c>
    </row>
    <row r="767" spans="1:28" ht="35.25" customHeight="1">
      <c r="A767" s="11">
        <v>1</v>
      </c>
      <c r="B767" s="2">
        <f>SUBTOTAL(103,$A$9:A767)</f>
        <v>736</v>
      </c>
      <c r="C767" s="8" t="s">
        <v>793</v>
      </c>
      <c r="D767" s="36">
        <f t="shared" si="32"/>
        <v>658163.96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0</v>
      </c>
      <c r="K767" s="40">
        <v>0</v>
      </c>
      <c r="L767" s="39">
        <v>0</v>
      </c>
      <c r="M767" s="39">
        <v>0</v>
      </c>
      <c r="N767" s="39">
        <v>0</v>
      </c>
      <c r="O767" s="39">
        <v>658163.96</v>
      </c>
      <c r="P767" s="39">
        <v>0</v>
      </c>
      <c r="Q767" s="39">
        <v>0</v>
      </c>
      <c r="R767" s="39">
        <v>0</v>
      </c>
      <c r="S767" s="39">
        <v>0</v>
      </c>
      <c r="T767" s="39">
        <v>0</v>
      </c>
      <c r="U767" s="39">
        <v>0</v>
      </c>
      <c r="V767" s="39">
        <v>0</v>
      </c>
      <c r="W767" s="39">
        <v>0</v>
      </c>
      <c r="X767" s="39">
        <v>0</v>
      </c>
      <c r="Y767" s="39">
        <v>0</v>
      </c>
      <c r="Z767" s="39">
        <v>0</v>
      </c>
      <c r="AA767" s="39">
        <v>0</v>
      </c>
      <c r="AB767" s="41">
        <v>2020</v>
      </c>
    </row>
    <row r="768" spans="1:28" ht="35.25" customHeight="1">
      <c r="A768" s="11">
        <v>1</v>
      </c>
      <c r="B768" s="2">
        <f>SUBTOTAL(103,$A$9:A768)</f>
        <v>737</v>
      </c>
      <c r="C768" s="8" t="s">
        <v>209</v>
      </c>
      <c r="D768" s="36">
        <f t="shared" si="32"/>
        <v>216819.73</v>
      </c>
      <c r="E768" s="39">
        <v>0</v>
      </c>
      <c r="F768" s="39">
        <v>0</v>
      </c>
      <c r="G768" s="39">
        <v>0</v>
      </c>
      <c r="H768" s="39">
        <v>0</v>
      </c>
      <c r="I768" s="39">
        <v>216819.73</v>
      </c>
      <c r="J768" s="39">
        <v>0</v>
      </c>
      <c r="K768" s="40">
        <v>0</v>
      </c>
      <c r="L768" s="39">
        <v>0</v>
      </c>
      <c r="M768" s="39">
        <v>0</v>
      </c>
      <c r="N768" s="39">
        <v>0</v>
      </c>
      <c r="O768" s="39">
        <v>0</v>
      </c>
      <c r="P768" s="39">
        <v>0</v>
      </c>
      <c r="Q768" s="39">
        <v>0</v>
      </c>
      <c r="R768" s="39">
        <v>0</v>
      </c>
      <c r="S768" s="39">
        <v>0</v>
      </c>
      <c r="T768" s="39">
        <v>0</v>
      </c>
      <c r="U768" s="39">
        <v>0</v>
      </c>
      <c r="V768" s="39">
        <v>0</v>
      </c>
      <c r="W768" s="39">
        <v>0</v>
      </c>
      <c r="X768" s="39">
        <v>0</v>
      </c>
      <c r="Y768" s="39">
        <v>0</v>
      </c>
      <c r="Z768" s="39">
        <v>0</v>
      </c>
      <c r="AA768" s="39">
        <v>0</v>
      </c>
      <c r="AB768" s="41">
        <v>2020</v>
      </c>
    </row>
    <row r="769" spans="1:28" ht="35.25" customHeight="1">
      <c r="A769" s="11">
        <v>1</v>
      </c>
      <c r="B769" s="2">
        <f>SUBTOTAL(103,$A$9:A769)</f>
        <v>738</v>
      </c>
      <c r="C769" s="8" t="s">
        <v>1028</v>
      </c>
      <c r="D769" s="36">
        <f t="shared" si="32"/>
        <v>164029.8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40">
        <v>0</v>
      </c>
      <c r="L769" s="39">
        <v>0</v>
      </c>
      <c r="M769" s="39">
        <v>0</v>
      </c>
      <c r="N769" s="39">
        <v>0</v>
      </c>
      <c r="O769" s="39">
        <v>0</v>
      </c>
      <c r="P769" s="39">
        <v>164029.8</v>
      </c>
      <c r="Q769" s="39">
        <v>0</v>
      </c>
      <c r="R769" s="39">
        <v>0</v>
      </c>
      <c r="S769" s="39">
        <v>0</v>
      </c>
      <c r="T769" s="39">
        <v>0</v>
      </c>
      <c r="U769" s="39">
        <v>0</v>
      </c>
      <c r="V769" s="39">
        <v>0</v>
      </c>
      <c r="W769" s="39">
        <v>0</v>
      </c>
      <c r="X769" s="39">
        <v>0</v>
      </c>
      <c r="Y769" s="39">
        <v>0</v>
      </c>
      <c r="Z769" s="39">
        <v>0</v>
      </c>
      <c r="AA769" s="39">
        <v>0</v>
      </c>
      <c r="AB769" s="41">
        <v>2020</v>
      </c>
    </row>
    <row r="770" spans="2:28" ht="35.25" customHeight="1">
      <c r="B770" s="30" t="s">
        <v>591</v>
      </c>
      <c r="C770" s="8"/>
      <c r="D770" s="36">
        <f t="shared" si="32"/>
        <v>1171071.47</v>
      </c>
      <c r="E770" s="36">
        <f aca="true" t="shared" si="42" ref="E770:AA770">SUM(E771:E775)</f>
        <v>0</v>
      </c>
      <c r="F770" s="36">
        <f t="shared" si="42"/>
        <v>0</v>
      </c>
      <c r="G770" s="36">
        <f t="shared" si="42"/>
        <v>526489.5</v>
      </c>
      <c r="H770" s="36">
        <f t="shared" si="42"/>
        <v>0</v>
      </c>
      <c r="I770" s="36">
        <f t="shared" si="42"/>
        <v>190000</v>
      </c>
      <c r="J770" s="36">
        <f t="shared" si="42"/>
        <v>0</v>
      </c>
      <c r="K770" s="37">
        <f t="shared" si="42"/>
        <v>0</v>
      </c>
      <c r="L770" s="36">
        <f t="shared" si="42"/>
        <v>0</v>
      </c>
      <c r="M770" s="36">
        <f t="shared" si="42"/>
        <v>0</v>
      </c>
      <c r="N770" s="36">
        <f t="shared" si="42"/>
        <v>0</v>
      </c>
      <c r="O770" s="36">
        <f>SUM(O771:O775)</f>
        <v>454581.97</v>
      </c>
      <c r="P770" s="36">
        <f t="shared" si="42"/>
        <v>0</v>
      </c>
      <c r="Q770" s="36">
        <f t="shared" si="42"/>
        <v>0</v>
      </c>
      <c r="R770" s="36">
        <f t="shared" si="42"/>
        <v>0</v>
      </c>
      <c r="S770" s="36">
        <f t="shared" si="42"/>
        <v>0</v>
      </c>
      <c r="T770" s="36">
        <f t="shared" si="42"/>
        <v>0</v>
      </c>
      <c r="U770" s="36">
        <f t="shared" si="42"/>
        <v>0</v>
      </c>
      <c r="V770" s="36">
        <f t="shared" si="42"/>
        <v>0</v>
      </c>
      <c r="W770" s="36">
        <f t="shared" si="42"/>
        <v>0</v>
      </c>
      <c r="X770" s="36">
        <f t="shared" si="42"/>
        <v>0</v>
      </c>
      <c r="Y770" s="36">
        <f t="shared" si="42"/>
        <v>0</v>
      </c>
      <c r="Z770" s="36">
        <f t="shared" si="42"/>
        <v>0</v>
      </c>
      <c r="AA770" s="36">
        <f t="shared" si="42"/>
        <v>0</v>
      </c>
      <c r="AB770" s="38" t="s">
        <v>36</v>
      </c>
    </row>
    <row r="771" spans="1:28" ht="35.25" customHeight="1">
      <c r="A771" s="11">
        <v>1</v>
      </c>
      <c r="B771" s="2">
        <f>SUBTOTAL(103,$A$9:A771)</f>
        <v>739</v>
      </c>
      <c r="C771" s="8" t="s">
        <v>208</v>
      </c>
      <c r="D771" s="36">
        <f t="shared" si="32"/>
        <v>230565</v>
      </c>
      <c r="E771" s="39">
        <v>0</v>
      </c>
      <c r="F771" s="39">
        <v>0</v>
      </c>
      <c r="G771" s="39">
        <v>230565</v>
      </c>
      <c r="H771" s="39">
        <v>0</v>
      </c>
      <c r="I771" s="39">
        <v>0</v>
      </c>
      <c r="J771" s="39">
        <v>0</v>
      </c>
      <c r="K771" s="40">
        <v>0</v>
      </c>
      <c r="L771" s="39">
        <v>0</v>
      </c>
      <c r="M771" s="39">
        <v>0</v>
      </c>
      <c r="N771" s="39">
        <v>0</v>
      </c>
      <c r="O771" s="39">
        <v>0</v>
      </c>
      <c r="P771" s="39">
        <v>0</v>
      </c>
      <c r="Q771" s="39">
        <v>0</v>
      </c>
      <c r="R771" s="39">
        <v>0</v>
      </c>
      <c r="S771" s="39">
        <v>0</v>
      </c>
      <c r="T771" s="39">
        <v>0</v>
      </c>
      <c r="U771" s="39">
        <v>0</v>
      </c>
      <c r="V771" s="39">
        <v>0</v>
      </c>
      <c r="W771" s="39">
        <v>0</v>
      </c>
      <c r="X771" s="39">
        <v>0</v>
      </c>
      <c r="Y771" s="39">
        <v>0</v>
      </c>
      <c r="Z771" s="39">
        <v>0</v>
      </c>
      <c r="AA771" s="39">
        <v>0</v>
      </c>
      <c r="AB771" s="41">
        <v>2020</v>
      </c>
    </row>
    <row r="772" spans="1:28" ht="35.25" customHeight="1">
      <c r="A772" s="11">
        <v>1</v>
      </c>
      <c r="B772" s="2">
        <f>SUBTOTAL(103,$A$9:A772)</f>
        <v>740</v>
      </c>
      <c r="C772" s="8" t="s">
        <v>207</v>
      </c>
      <c r="D772" s="36">
        <f t="shared" si="32"/>
        <v>190000</v>
      </c>
      <c r="E772" s="39">
        <v>0</v>
      </c>
      <c r="F772" s="39">
        <v>0</v>
      </c>
      <c r="G772" s="39">
        <v>0</v>
      </c>
      <c r="H772" s="39">
        <v>0</v>
      </c>
      <c r="I772" s="39">
        <v>190000</v>
      </c>
      <c r="J772" s="39">
        <v>0</v>
      </c>
      <c r="K772" s="40">
        <v>0</v>
      </c>
      <c r="L772" s="39">
        <v>0</v>
      </c>
      <c r="M772" s="39">
        <v>0</v>
      </c>
      <c r="N772" s="39">
        <v>0</v>
      </c>
      <c r="O772" s="39">
        <v>0</v>
      </c>
      <c r="P772" s="39">
        <v>0</v>
      </c>
      <c r="Q772" s="39">
        <v>0</v>
      </c>
      <c r="R772" s="39">
        <v>0</v>
      </c>
      <c r="S772" s="39">
        <v>0</v>
      </c>
      <c r="T772" s="39">
        <v>0</v>
      </c>
      <c r="U772" s="39">
        <v>0</v>
      </c>
      <c r="V772" s="39">
        <v>0</v>
      </c>
      <c r="W772" s="39">
        <v>0</v>
      </c>
      <c r="X772" s="39">
        <v>0</v>
      </c>
      <c r="Y772" s="39">
        <v>0</v>
      </c>
      <c r="Z772" s="39">
        <v>0</v>
      </c>
      <c r="AA772" s="39">
        <v>0</v>
      </c>
      <c r="AB772" s="41">
        <v>2020</v>
      </c>
    </row>
    <row r="773" spans="1:28" ht="35.25" customHeight="1">
      <c r="A773" s="11">
        <v>1</v>
      </c>
      <c r="B773" s="2">
        <f>SUBTOTAL(103,$A$9:A773)</f>
        <v>741</v>
      </c>
      <c r="C773" s="8" t="s">
        <v>1078</v>
      </c>
      <c r="D773" s="36">
        <f t="shared" si="32"/>
        <v>204581.97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0</v>
      </c>
      <c r="K773" s="40">
        <v>0</v>
      </c>
      <c r="L773" s="39">
        <v>0</v>
      </c>
      <c r="M773" s="39">
        <v>0</v>
      </c>
      <c r="N773" s="39">
        <v>0</v>
      </c>
      <c r="O773" s="39">
        <v>204581.97</v>
      </c>
      <c r="P773" s="39">
        <v>0</v>
      </c>
      <c r="Q773" s="39">
        <v>0</v>
      </c>
      <c r="R773" s="39">
        <v>0</v>
      </c>
      <c r="S773" s="39">
        <v>0</v>
      </c>
      <c r="T773" s="39">
        <v>0</v>
      </c>
      <c r="U773" s="39">
        <v>0</v>
      </c>
      <c r="V773" s="39">
        <v>0</v>
      </c>
      <c r="W773" s="39">
        <v>0</v>
      </c>
      <c r="X773" s="39">
        <v>0</v>
      </c>
      <c r="Y773" s="39">
        <v>0</v>
      </c>
      <c r="Z773" s="39">
        <v>0</v>
      </c>
      <c r="AA773" s="39">
        <v>0</v>
      </c>
      <c r="AB773" s="41">
        <v>2020</v>
      </c>
    </row>
    <row r="774" spans="1:28" ht="35.25" customHeight="1">
      <c r="A774" s="11">
        <v>1</v>
      </c>
      <c r="B774" s="2">
        <f>SUBTOTAL(103,$A$9:A774)</f>
        <v>742</v>
      </c>
      <c r="C774" s="8" t="s">
        <v>1204</v>
      </c>
      <c r="D774" s="36">
        <f>E774+F774+G774+H774+I774+J774+L774+M774+N774+O774+P774+Q774+R774+S774+T774+U774+V774+W774+X774+Y774+Z774+AA774</f>
        <v>250000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40">
        <v>0</v>
      </c>
      <c r="L774" s="39">
        <v>0</v>
      </c>
      <c r="M774" s="39">
        <v>0</v>
      </c>
      <c r="N774" s="39">
        <v>0</v>
      </c>
      <c r="O774" s="39">
        <v>250000</v>
      </c>
      <c r="P774" s="39">
        <v>0</v>
      </c>
      <c r="Q774" s="39">
        <v>0</v>
      </c>
      <c r="R774" s="39">
        <v>0</v>
      </c>
      <c r="S774" s="39">
        <v>0</v>
      </c>
      <c r="T774" s="39">
        <v>0</v>
      </c>
      <c r="U774" s="39">
        <v>0</v>
      </c>
      <c r="V774" s="39">
        <v>0</v>
      </c>
      <c r="W774" s="39">
        <v>0</v>
      </c>
      <c r="X774" s="39">
        <v>0</v>
      </c>
      <c r="Y774" s="39">
        <v>0</v>
      </c>
      <c r="Z774" s="39">
        <v>0</v>
      </c>
      <c r="AA774" s="39">
        <v>0</v>
      </c>
      <c r="AB774" s="41">
        <v>2020</v>
      </c>
    </row>
    <row r="775" spans="1:28" ht="35.25" customHeight="1">
      <c r="A775" s="11">
        <v>1</v>
      </c>
      <c r="B775" s="2">
        <f>SUBTOTAL(103,$A$9:A775)</f>
        <v>743</v>
      </c>
      <c r="C775" s="8" t="s">
        <v>103</v>
      </c>
      <c r="D775" s="36">
        <f>E775+F775+G775+H775+I775+J775+L775+M775+N775+O775+P775+Q775+R775+S775+T775+U775+V775+W775+X775+Y775+Z775+AA775</f>
        <v>295924.5</v>
      </c>
      <c r="E775" s="39">
        <v>0</v>
      </c>
      <c r="F775" s="39">
        <v>0</v>
      </c>
      <c r="G775" s="39">
        <v>295924.5</v>
      </c>
      <c r="H775" s="39">
        <v>0</v>
      </c>
      <c r="I775" s="39">
        <v>0</v>
      </c>
      <c r="J775" s="39">
        <v>0</v>
      </c>
      <c r="K775" s="40">
        <v>0</v>
      </c>
      <c r="L775" s="39">
        <v>0</v>
      </c>
      <c r="M775" s="39">
        <v>0</v>
      </c>
      <c r="N775" s="39">
        <v>0</v>
      </c>
      <c r="O775" s="39">
        <v>0</v>
      </c>
      <c r="P775" s="39">
        <v>0</v>
      </c>
      <c r="Q775" s="39">
        <v>0</v>
      </c>
      <c r="R775" s="39">
        <v>0</v>
      </c>
      <c r="S775" s="39">
        <v>0</v>
      </c>
      <c r="T775" s="39">
        <v>0</v>
      </c>
      <c r="U775" s="39">
        <v>0</v>
      </c>
      <c r="V775" s="39">
        <v>0</v>
      </c>
      <c r="W775" s="39">
        <v>0</v>
      </c>
      <c r="X775" s="39">
        <v>0</v>
      </c>
      <c r="Y775" s="39">
        <v>0</v>
      </c>
      <c r="Z775" s="39">
        <v>0</v>
      </c>
      <c r="AA775" s="39">
        <v>0</v>
      </c>
      <c r="AB775" s="41">
        <v>2020</v>
      </c>
    </row>
    <row r="776" spans="2:28" ht="35.25" customHeight="1">
      <c r="B776" s="8" t="s">
        <v>27</v>
      </c>
      <c r="C776" s="8"/>
      <c r="D776" s="36">
        <f aca="true" t="shared" si="43" ref="D776:D837">E776+F776+G776+H776+I776+J776+L776+M776+N776+O776+P776+Q776+R776+S776+T776+U776+V776+W776+X776+Y776+Z776+AA776</f>
        <v>2633179.2199999997</v>
      </c>
      <c r="E776" s="36">
        <f aca="true" t="shared" si="44" ref="E776:AA776">SUM(E777:E780)</f>
        <v>0</v>
      </c>
      <c r="F776" s="36">
        <f t="shared" si="44"/>
        <v>161860.35</v>
      </c>
      <c r="G776" s="36">
        <f t="shared" si="44"/>
        <v>547875.87</v>
      </c>
      <c r="H776" s="36">
        <f t="shared" si="44"/>
        <v>0</v>
      </c>
      <c r="I776" s="36">
        <f t="shared" si="44"/>
        <v>0</v>
      </c>
      <c r="J776" s="36">
        <f t="shared" si="44"/>
        <v>0</v>
      </c>
      <c r="K776" s="37">
        <f t="shared" si="44"/>
        <v>0</v>
      </c>
      <c r="L776" s="36">
        <f t="shared" si="44"/>
        <v>0</v>
      </c>
      <c r="M776" s="36">
        <f t="shared" si="44"/>
        <v>1546431</v>
      </c>
      <c r="N776" s="36">
        <f t="shared" si="44"/>
        <v>0</v>
      </c>
      <c r="O776" s="36">
        <f>SUM(O777:O780)</f>
        <v>0</v>
      </c>
      <c r="P776" s="36">
        <f t="shared" si="44"/>
        <v>377012</v>
      </c>
      <c r="Q776" s="36">
        <f t="shared" si="44"/>
        <v>0</v>
      </c>
      <c r="R776" s="36">
        <f t="shared" si="44"/>
        <v>0</v>
      </c>
      <c r="S776" s="36">
        <f t="shared" si="44"/>
        <v>0</v>
      </c>
      <c r="T776" s="36">
        <f t="shared" si="44"/>
        <v>0</v>
      </c>
      <c r="U776" s="36">
        <f t="shared" si="44"/>
        <v>0</v>
      </c>
      <c r="V776" s="36">
        <f t="shared" si="44"/>
        <v>0</v>
      </c>
      <c r="W776" s="36">
        <f t="shared" si="44"/>
        <v>0</v>
      </c>
      <c r="X776" s="36">
        <f t="shared" si="44"/>
        <v>0</v>
      </c>
      <c r="Y776" s="36">
        <f t="shared" si="44"/>
        <v>0</v>
      </c>
      <c r="Z776" s="36">
        <f t="shared" si="44"/>
        <v>0</v>
      </c>
      <c r="AA776" s="36">
        <f t="shared" si="44"/>
        <v>0</v>
      </c>
      <c r="AB776" s="38" t="s">
        <v>36</v>
      </c>
    </row>
    <row r="777" spans="1:28" ht="35.25" customHeight="1">
      <c r="A777" s="11">
        <v>1</v>
      </c>
      <c r="B777" s="2">
        <f>SUBTOTAL(103,$A$9:A777)</f>
        <v>744</v>
      </c>
      <c r="C777" s="8" t="s">
        <v>709</v>
      </c>
      <c r="D777" s="36">
        <f t="shared" si="43"/>
        <v>124987</v>
      </c>
      <c r="E777" s="39">
        <v>0</v>
      </c>
      <c r="F777" s="39">
        <v>0</v>
      </c>
      <c r="G777" s="39">
        <v>124987</v>
      </c>
      <c r="H777" s="39">
        <v>0</v>
      </c>
      <c r="I777" s="39">
        <v>0</v>
      </c>
      <c r="J777" s="39">
        <v>0</v>
      </c>
      <c r="K777" s="40">
        <v>0</v>
      </c>
      <c r="L777" s="39">
        <v>0</v>
      </c>
      <c r="M777" s="39">
        <v>0</v>
      </c>
      <c r="N777" s="39">
        <v>0</v>
      </c>
      <c r="O777" s="39">
        <v>0</v>
      </c>
      <c r="P777" s="39">
        <v>0</v>
      </c>
      <c r="Q777" s="39">
        <v>0</v>
      </c>
      <c r="R777" s="39">
        <v>0</v>
      </c>
      <c r="S777" s="39">
        <v>0</v>
      </c>
      <c r="T777" s="39">
        <v>0</v>
      </c>
      <c r="U777" s="39">
        <v>0</v>
      </c>
      <c r="V777" s="39">
        <v>0</v>
      </c>
      <c r="W777" s="39">
        <v>0</v>
      </c>
      <c r="X777" s="39">
        <v>0</v>
      </c>
      <c r="Y777" s="39">
        <v>0</v>
      </c>
      <c r="Z777" s="39">
        <v>0</v>
      </c>
      <c r="AA777" s="39">
        <v>0</v>
      </c>
      <c r="AB777" s="41">
        <v>2020</v>
      </c>
    </row>
    <row r="778" spans="1:28" ht="35.25" customHeight="1">
      <c r="A778" s="11">
        <v>1</v>
      </c>
      <c r="B778" s="2">
        <f>SUBTOTAL(103,$A$9:A778)</f>
        <v>745</v>
      </c>
      <c r="C778" s="8" t="s">
        <v>1047</v>
      </c>
      <c r="D778" s="36">
        <f t="shared" si="43"/>
        <v>584749.22</v>
      </c>
      <c r="E778" s="39">
        <v>0</v>
      </c>
      <c r="F778" s="39">
        <v>161860.35</v>
      </c>
      <c r="G778" s="39">
        <v>422888.87</v>
      </c>
      <c r="H778" s="39">
        <v>0</v>
      </c>
      <c r="I778" s="39">
        <v>0</v>
      </c>
      <c r="J778" s="39">
        <v>0</v>
      </c>
      <c r="K778" s="40">
        <v>0</v>
      </c>
      <c r="L778" s="39">
        <v>0</v>
      </c>
      <c r="M778" s="39">
        <v>0</v>
      </c>
      <c r="N778" s="39">
        <v>0</v>
      </c>
      <c r="O778" s="39">
        <v>0</v>
      </c>
      <c r="P778" s="39">
        <v>0</v>
      </c>
      <c r="Q778" s="39">
        <v>0</v>
      </c>
      <c r="R778" s="39">
        <v>0</v>
      </c>
      <c r="S778" s="39">
        <v>0</v>
      </c>
      <c r="T778" s="39">
        <v>0</v>
      </c>
      <c r="U778" s="39">
        <v>0</v>
      </c>
      <c r="V778" s="39">
        <v>0</v>
      </c>
      <c r="W778" s="39">
        <v>0</v>
      </c>
      <c r="X778" s="39">
        <v>0</v>
      </c>
      <c r="Y778" s="39">
        <v>0</v>
      </c>
      <c r="Z778" s="39">
        <v>0</v>
      </c>
      <c r="AA778" s="39">
        <v>0</v>
      </c>
      <c r="AB778" s="41">
        <v>2020</v>
      </c>
    </row>
    <row r="779" spans="1:28" ht="35.25" customHeight="1">
      <c r="A779" s="11">
        <v>1</v>
      </c>
      <c r="B779" s="2">
        <f>SUBTOTAL(103,$A$9:A779)</f>
        <v>746</v>
      </c>
      <c r="C779" s="8" t="s">
        <v>1332</v>
      </c>
      <c r="D779" s="36">
        <f t="shared" si="43"/>
        <v>1546431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0</v>
      </c>
      <c r="K779" s="40">
        <v>0</v>
      </c>
      <c r="L779" s="39">
        <v>0</v>
      </c>
      <c r="M779" s="39">
        <v>1546431</v>
      </c>
      <c r="N779" s="39">
        <v>0</v>
      </c>
      <c r="O779" s="39">
        <v>0</v>
      </c>
      <c r="P779" s="39">
        <v>0</v>
      </c>
      <c r="Q779" s="39">
        <v>0</v>
      </c>
      <c r="R779" s="39">
        <v>0</v>
      </c>
      <c r="S779" s="39">
        <v>0</v>
      </c>
      <c r="T779" s="39">
        <v>0</v>
      </c>
      <c r="U779" s="39">
        <v>0</v>
      </c>
      <c r="V779" s="39">
        <v>0</v>
      </c>
      <c r="W779" s="39">
        <v>0</v>
      </c>
      <c r="X779" s="39">
        <v>0</v>
      </c>
      <c r="Y779" s="39">
        <v>0</v>
      </c>
      <c r="Z779" s="39">
        <v>0</v>
      </c>
      <c r="AA779" s="39">
        <v>0</v>
      </c>
      <c r="AB779" s="41" t="s">
        <v>1210</v>
      </c>
    </row>
    <row r="780" spans="1:28" ht="35.25" customHeight="1">
      <c r="A780" s="11">
        <v>1</v>
      </c>
      <c r="B780" s="2">
        <f>SUBTOTAL(103,$A$9:A780)</f>
        <v>747</v>
      </c>
      <c r="C780" s="8" t="s">
        <v>1030</v>
      </c>
      <c r="D780" s="36">
        <f t="shared" si="43"/>
        <v>377012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0</v>
      </c>
      <c r="K780" s="40">
        <v>0</v>
      </c>
      <c r="L780" s="39">
        <v>0</v>
      </c>
      <c r="M780" s="39">
        <v>0</v>
      </c>
      <c r="N780" s="39">
        <v>0</v>
      </c>
      <c r="O780" s="39">
        <v>0</v>
      </c>
      <c r="P780" s="39">
        <v>377012</v>
      </c>
      <c r="Q780" s="39">
        <v>0</v>
      </c>
      <c r="R780" s="39">
        <v>0</v>
      </c>
      <c r="S780" s="39">
        <v>0</v>
      </c>
      <c r="T780" s="39">
        <v>0</v>
      </c>
      <c r="U780" s="39">
        <v>0</v>
      </c>
      <c r="V780" s="39">
        <v>0</v>
      </c>
      <c r="W780" s="39">
        <v>0</v>
      </c>
      <c r="X780" s="39">
        <v>0</v>
      </c>
      <c r="Y780" s="39">
        <v>0</v>
      </c>
      <c r="Z780" s="39">
        <v>0</v>
      </c>
      <c r="AA780" s="39">
        <v>0</v>
      </c>
      <c r="AB780" s="41">
        <v>2020</v>
      </c>
    </row>
    <row r="781" spans="2:28" ht="35.25" customHeight="1">
      <c r="B781" s="30" t="s">
        <v>35</v>
      </c>
      <c r="C781" s="8"/>
      <c r="D781" s="36">
        <f t="shared" si="43"/>
        <v>1986455</v>
      </c>
      <c r="E781" s="36">
        <f aca="true" t="shared" si="45" ref="E781:AA781">SUM(E782:E786)</f>
        <v>0</v>
      </c>
      <c r="F781" s="36">
        <f t="shared" si="45"/>
        <v>0</v>
      </c>
      <c r="G781" s="36">
        <f t="shared" si="45"/>
        <v>164320</v>
      </c>
      <c r="H781" s="36">
        <f t="shared" si="45"/>
        <v>0</v>
      </c>
      <c r="I781" s="36">
        <f t="shared" si="45"/>
        <v>0</v>
      </c>
      <c r="J781" s="36">
        <f t="shared" si="45"/>
        <v>0</v>
      </c>
      <c r="K781" s="37">
        <f t="shared" si="45"/>
        <v>0</v>
      </c>
      <c r="L781" s="36">
        <f t="shared" si="45"/>
        <v>0</v>
      </c>
      <c r="M781" s="36">
        <f t="shared" si="45"/>
        <v>0</v>
      </c>
      <c r="N781" s="36">
        <f t="shared" si="45"/>
        <v>777240</v>
      </c>
      <c r="O781" s="36">
        <f>SUM(O782:O786)</f>
        <v>1044895</v>
      </c>
      <c r="P781" s="36">
        <f t="shared" si="45"/>
        <v>0</v>
      </c>
      <c r="Q781" s="36">
        <f t="shared" si="45"/>
        <v>0</v>
      </c>
      <c r="R781" s="36">
        <f t="shared" si="45"/>
        <v>0</v>
      </c>
      <c r="S781" s="36">
        <f t="shared" si="45"/>
        <v>0</v>
      </c>
      <c r="T781" s="36">
        <f t="shared" si="45"/>
        <v>0</v>
      </c>
      <c r="U781" s="36">
        <f t="shared" si="45"/>
        <v>0</v>
      </c>
      <c r="V781" s="36">
        <f t="shared" si="45"/>
        <v>0</v>
      </c>
      <c r="W781" s="36">
        <f t="shared" si="45"/>
        <v>0</v>
      </c>
      <c r="X781" s="36">
        <f t="shared" si="45"/>
        <v>0</v>
      </c>
      <c r="Y781" s="36">
        <f t="shared" si="45"/>
        <v>0</v>
      </c>
      <c r="Z781" s="36">
        <f t="shared" si="45"/>
        <v>0</v>
      </c>
      <c r="AA781" s="36">
        <f t="shared" si="45"/>
        <v>0</v>
      </c>
      <c r="AB781" s="38" t="s">
        <v>36</v>
      </c>
    </row>
    <row r="782" spans="1:28" ht="35.25" customHeight="1">
      <c r="A782" s="11">
        <v>1</v>
      </c>
      <c r="B782" s="2">
        <f>SUBTOTAL(103,$A$9:A782)</f>
        <v>748</v>
      </c>
      <c r="C782" s="8" t="s">
        <v>265</v>
      </c>
      <c r="D782" s="36">
        <f t="shared" si="43"/>
        <v>164320</v>
      </c>
      <c r="E782" s="39">
        <v>0</v>
      </c>
      <c r="F782" s="39">
        <v>0</v>
      </c>
      <c r="G782" s="39">
        <v>164320</v>
      </c>
      <c r="H782" s="39">
        <v>0</v>
      </c>
      <c r="I782" s="39">
        <v>0</v>
      </c>
      <c r="J782" s="39">
        <v>0</v>
      </c>
      <c r="K782" s="40">
        <v>0</v>
      </c>
      <c r="L782" s="39">
        <v>0</v>
      </c>
      <c r="M782" s="39">
        <v>0</v>
      </c>
      <c r="N782" s="39">
        <v>0</v>
      </c>
      <c r="O782" s="39">
        <v>0</v>
      </c>
      <c r="P782" s="39">
        <v>0</v>
      </c>
      <c r="Q782" s="39">
        <v>0</v>
      </c>
      <c r="R782" s="39">
        <v>0</v>
      </c>
      <c r="S782" s="39">
        <v>0</v>
      </c>
      <c r="T782" s="39">
        <v>0</v>
      </c>
      <c r="U782" s="39">
        <v>0</v>
      </c>
      <c r="V782" s="39">
        <v>0</v>
      </c>
      <c r="W782" s="39">
        <v>0</v>
      </c>
      <c r="X782" s="39">
        <v>0</v>
      </c>
      <c r="Y782" s="39">
        <v>0</v>
      </c>
      <c r="Z782" s="39">
        <v>0</v>
      </c>
      <c r="AA782" s="39">
        <v>0</v>
      </c>
      <c r="AB782" s="41">
        <v>2020</v>
      </c>
    </row>
    <row r="783" spans="1:28" ht="35.25" customHeight="1">
      <c r="A783" s="11">
        <v>1</v>
      </c>
      <c r="B783" s="2">
        <f>SUBTOTAL(103,$A$9:A783)</f>
        <v>749</v>
      </c>
      <c r="C783" s="8" t="s">
        <v>1052</v>
      </c>
      <c r="D783" s="36">
        <f t="shared" si="43"/>
        <v>777240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0</v>
      </c>
      <c r="K783" s="40">
        <v>0</v>
      </c>
      <c r="L783" s="39">
        <v>0</v>
      </c>
      <c r="M783" s="39">
        <v>0</v>
      </c>
      <c r="N783" s="39">
        <v>777240</v>
      </c>
      <c r="O783" s="39">
        <v>0</v>
      </c>
      <c r="P783" s="39">
        <v>0</v>
      </c>
      <c r="Q783" s="39">
        <v>0</v>
      </c>
      <c r="R783" s="39">
        <v>0</v>
      </c>
      <c r="S783" s="39">
        <v>0</v>
      </c>
      <c r="T783" s="39">
        <v>0</v>
      </c>
      <c r="U783" s="39">
        <v>0</v>
      </c>
      <c r="V783" s="39">
        <v>0</v>
      </c>
      <c r="W783" s="39">
        <v>0</v>
      </c>
      <c r="X783" s="39">
        <v>0</v>
      </c>
      <c r="Y783" s="39">
        <v>0</v>
      </c>
      <c r="Z783" s="39">
        <v>0</v>
      </c>
      <c r="AA783" s="39">
        <v>0</v>
      </c>
      <c r="AB783" s="41">
        <v>2020</v>
      </c>
    </row>
    <row r="784" spans="1:28" ht="35.25" customHeight="1">
      <c r="A784" s="11">
        <v>1</v>
      </c>
      <c r="B784" s="2">
        <f>SUBTOTAL(103,$A$9:A784)</f>
        <v>750</v>
      </c>
      <c r="C784" s="8" t="s">
        <v>1049</v>
      </c>
      <c r="D784" s="36">
        <f t="shared" si="43"/>
        <v>334627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0</v>
      </c>
      <c r="K784" s="40">
        <v>0</v>
      </c>
      <c r="L784" s="39">
        <v>0</v>
      </c>
      <c r="M784" s="39">
        <v>0</v>
      </c>
      <c r="N784" s="39">
        <v>0</v>
      </c>
      <c r="O784" s="39">
        <v>334627</v>
      </c>
      <c r="P784" s="39">
        <v>0</v>
      </c>
      <c r="Q784" s="39">
        <v>0</v>
      </c>
      <c r="R784" s="39">
        <v>0</v>
      </c>
      <c r="S784" s="39">
        <v>0</v>
      </c>
      <c r="T784" s="39">
        <v>0</v>
      </c>
      <c r="U784" s="39">
        <v>0</v>
      </c>
      <c r="V784" s="39">
        <v>0</v>
      </c>
      <c r="W784" s="39">
        <v>0</v>
      </c>
      <c r="X784" s="39">
        <v>0</v>
      </c>
      <c r="Y784" s="39">
        <v>0</v>
      </c>
      <c r="Z784" s="39">
        <v>0</v>
      </c>
      <c r="AA784" s="39">
        <v>0</v>
      </c>
      <c r="AB784" s="41">
        <v>2020</v>
      </c>
    </row>
    <row r="785" spans="1:28" ht="35.25" customHeight="1">
      <c r="A785" s="11">
        <v>1</v>
      </c>
      <c r="B785" s="2">
        <f>SUBTOTAL(103,$A$9:A785)</f>
        <v>751</v>
      </c>
      <c r="C785" s="8" t="s">
        <v>1036</v>
      </c>
      <c r="D785" s="36">
        <f t="shared" si="43"/>
        <v>382704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0</v>
      </c>
      <c r="K785" s="40">
        <v>0</v>
      </c>
      <c r="L785" s="39">
        <v>0</v>
      </c>
      <c r="M785" s="39">
        <v>0</v>
      </c>
      <c r="N785" s="39">
        <v>0</v>
      </c>
      <c r="O785" s="39">
        <f>195571+187133</f>
        <v>382704</v>
      </c>
      <c r="P785" s="39">
        <v>0</v>
      </c>
      <c r="Q785" s="39">
        <v>0</v>
      </c>
      <c r="R785" s="39">
        <v>0</v>
      </c>
      <c r="S785" s="39">
        <v>0</v>
      </c>
      <c r="T785" s="39">
        <v>0</v>
      </c>
      <c r="U785" s="39">
        <v>0</v>
      </c>
      <c r="V785" s="39">
        <v>0</v>
      </c>
      <c r="W785" s="39">
        <v>0</v>
      </c>
      <c r="X785" s="39">
        <v>0</v>
      </c>
      <c r="Y785" s="39">
        <v>0</v>
      </c>
      <c r="Z785" s="39">
        <v>0</v>
      </c>
      <c r="AA785" s="39">
        <v>0</v>
      </c>
      <c r="AB785" s="41">
        <v>2020</v>
      </c>
    </row>
    <row r="786" spans="1:28" ht="35.25" customHeight="1">
      <c r="A786" s="11">
        <v>1</v>
      </c>
      <c r="B786" s="2">
        <f>SUBTOTAL(103,$A$9:A786)</f>
        <v>752</v>
      </c>
      <c r="C786" s="8" t="s">
        <v>1087</v>
      </c>
      <c r="D786" s="36">
        <f t="shared" si="43"/>
        <v>327564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0</v>
      </c>
      <c r="K786" s="40">
        <v>0</v>
      </c>
      <c r="L786" s="39">
        <v>0</v>
      </c>
      <c r="M786" s="39">
        <v>0</v>
      </c>
      <c r="N786" s="39">
        <v>0</v>
      </c>
      <c r="O786" s="39">
        <v>327564</v>
      </c>
      <c r="P786" s="39">
        <v>0</v>
      </c>
      <c r="Q786" s="39">
        <v>0</v>
      </c>
      <c r="R786" s="39">
        <v>0</v>
      </c>
      <c r="S786" s="39">
        <v>0</v>
      </c>
      <c r="T786" s="39">
        <v>0</v>
      </c>
      <c r="U786" s="39">
        <v>0</v>
      </c>
      <c r="V786" s="39">
        <v>0</v>
      </c>
      <c r="W786" s="39">
        <v>0</v>
      </c>
      <c r="X786" s="39">
        <v>0</v>
      </c>
      <c r="Y786" s="39">
        <v>0</v>
      </c>
      <c r="Z786" s="39">
        <v>0</v>
      </c>
      <c r="AA786" s="39">
        <v>0</v>
      </c>
      <c r="AB786" s="41">
        <v>2020</v>
      </c>
    </row>
    <row r="787" spans="2:28" ht="35.25" customHeight="1">
      <c r="B787" s="30" t="s">
        <v>38</v>
      </c>
      <c r="C787" s="8"/>
      <c r="D787" s="36">
        <f t="shared" si="43"/>
        <v>1294543.06</v>
      </c>
      <c r="E787" s="36">
        <f aca="true" t="shared" si="46" ref="E787:AA787">SUM(E788:E789)</f>
        <v>0</v>
      </c>
      <c r="F787" s="36">
        <f t="shared" si="46"/>
        <v>0</v>
      </c>
      <c r="G787" s="36">
        <f t="shared" si="46"/>
        <v>0</v>
      </c>
      <c r="H787" s="36">
        <f t="shared" si="46"/>
        <v>0</v>
      </c>
      <c r="I787" s="36">
        <f t="shared" si="46"/>
        <v>0</v>
      </c>
      <c r="J787" s="36">
        <f t="shared" si="46"/>
        <v>0</v>
      </c>
      <c r="K787" s="37">
        <f t="shared" si="46"/>
        <v>0</v>
      </c>
      <c r="L787" s="36">
        <f t="shared" si="46"/>
        <v>0</v>
      </c>
      <c r="M787" s="36">
        <f t="shared" si="46"/>
        <v>1180000</v>
      </c>
      <c r="N787" s="36">
        <f t="shared" si="46"/>
        <v>0</v>
      </c>
      <c r="O787" s="36">
        <f>SUM(O788:O789)</f>
        <v>114543.06</v>
      </c>
      <c r="P787" s="36">
        <f t="shared" si="46"/>
        <v>0</v>
      </c>
      <c r="Q787" s="36">
        <f t="shared" si="46"/>
        <v>0</v>
      </c>
      <c r="R787" s="36">
        <f t="shared" si="46"/>
        <v>0</v>
      </c>
      <c r="S787" s="36">
        <f t="shared" si="46"/>
        <v>0</v>
      </c>
      <c r="T787" s="36">
        <f t="shared" si="46"/>
        <v>0</v>
      </c>
      <c r="U787" s="36">
        <f t="shared" si="46"/>
        <v>0</v>
      </c>
      <c r="V787" s="36">
        <f t="shared" si="46"/>
        <v>0</v>
      </c>
      <c r="W787" s="36">
        <f t="shared" si="46"/>
        <v>0</v>
      </c>
      <c r="X787" s="36">
        <f t="shared" si="46"/>
        <v>0</v>
      </c>
      <c r="Y787" s="36">
        <f t="shared" si="46"/>
        <v>0</v>
      </c>
      <c r="Z787" s="36">
        <f t="shared" si="46"/>
        <v>0</v>
      </c>
      <c r="AA787" s="36">
        <f t="shared" si="46"/>
        <v>0</v>
      </c>
      <c r="AB787" s="38" t="s">
        <v>36</v>
      </c>
    </row>
    <row r="788" spans="1:28" ht="35.25" customHeight="1">
      <c r="A788" s="11">
        <v>1</v>
      </c>
      <c r="B788" s="2">
        <f>SUBTOTAL(103,$A$9:A788)</f>
        <v>753</v>
      </c>
      <c r="C788" s="8" t="s">
        <v>210</v>
      </c>
      <c r="D788" s="36">
        <f t="shared" si="43"/>
        <v>114543.06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40">
        <v>0</v>
      </c>
      <c r="L788" s="39">
        <v>0</v>
      </c>
      <c r="M788" s="39">
        <v>0</v>
      </c>
      <c r="N788" s="39">
        <v>0</v>
      </c>
      <c r="O788" s="39">
        <v>114543.06</v>
      </c>
      <c r="P788" s="39">
        <v>0</v>
      </c>
      <c r="Q788" s="39">
        <v>0</v>
      </c>
      <c r="R788" s="39">
        <v>0</v>
      </c>
      <c r="S788" s="39">
        <v>0</v>
      </c>
      <c r="T788" s="39">
        <v>0</v>
      </c>
      <c r="U788" s="39">
        <v>0</v>
      </c>
      <c r="V788" s="39">
        <v>0</v>
      </c>
      <c r="W788" s="39">
        <v>0</v>
      </c>
      <c r="X788" s="39">
        <v>0</v>
      </c>
      <c r="Y788" s="39">
        <v>0</v>
      </c>
      <c r="Z788" s="39">
        <v>0</v>
      </c>
      <c r="AA788" s="39">
        <v>0</v>
      </c>
      <c r="AB788" s="41">
        <v>2020</v>
      </c>
    </row>
    <row r="789" spans="1:28" ht="35.25" customHeight="1">
      <c r="A789" s="11">
        <v>1</v>
      </c>
      <c r="B789" s="2">
        <f>SUBTOTAL(103,$A$9:A789)</f>
        <v>754</v>
      </c>
      <c r="C789" s="8" t="s">
        <v>1205</v>
      </c>
      <c r="D789" s="36">
        <f t="shared" si="43"/>
        <v>1180000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40">
        <v>0</v>
      </c>
      <c r="L789" s="39">
        <v>0</v>
      </c>
      <c r="M789" s="39">
        <v>1180000</v>
      </c>
      <c r="N789" s="39">
        <v>0</v>
      </c>
      <c r="O789" s="39">
        <v>0</v>
      </c>
      <c r="P789" s="39">
        <v>0</v>
      </c>
      <c r="Q789" s="39">
        <v>0</v>
      </c>
      <c r="R789" s="39">
        <v>0</v>
      </c>
      <c r="S789" s="39">
        <v>0</v>
      </c>
      <c r="T789" s="39">
        <v>0</v>
      </c>
      <c r="U789" s="39">
        <v>0</v>
      </c>
      <c r="V789" s="39">
        <v>0</v>
      </c>
      <c r="W789" s="39">
        <v>0</v>
      </c>
      <c r="X789" s="39">
        <v>0</v>
      </c>
      <c r="Y789" s="39">
        <v>0</v>
      </c>
      <c r="Z789" s="39">
        <v>0</v>
      </c>
      <c r="AA789" s="39">
        <v>0</v>
      </c>
      <c r="AB789" s="41">
        <v>2020</v>
      </c>
    </row>
    <row r="790" spans="2:28" ht="35.25" customHeight="1">
      <c r="B790" s="30" t="s">
        <v>21</v>
      </c>
      <c r="C790" s="8"/>
      <c r="D790" s="36">
        <f t="shared" si="43"/>
        <v>308647</v>
      </c>
      <c r="E790" s="36">
        <f aca="true" t="shared" si="47" ref="E790:AA790">SUM(E791)</f>
        <v>108647</v>
      </c>
      <c r="F790" s="36">
        <f t="shared" si="47"/>
        <v>200000</v>
      </c>
      <c r="G790" s="36">
        <f t="shared" si="47"/>
        <v>0</v>
      </c>
      <c r="H790" s="36">
        <f t="shared" si="47"/>
        <v>0</v>
      </c>
      <c r="I790" s="36">
        <f t="shared" si="47"/>
        <v>0</v>
      </c>
      <c r="J790" s="36">
        <f t="shared" si="47"/>
        <v>0</v>
      </c>
      <c r="K790" s="37">
        <f t="shared" si="47"/>
        <v>0</v>
      </c>
      <c r="L790" s="36">
        <f t="shared" si="47"/>
        <v>0</v>
      </c>
      <c r="M790" s="36">
        <f t="shared" si="47"/>
        <v>0</v>
      </c>
      <c r="N790" s="36">
        <f t="shared" si="47"/>
        <v>0</v>
      </c>
      <c r="O790" s="36">
        <f>SUM(O791)</f>
        <v>0</v>
      </c>
      <c r="P790" s="36">
        <f t="shared" si="47"/>
        <v>0</v>
      </c>
      <c r="Q790" s="36">
        <f t="shared" si="47"/>
        <v>0</v>
      </c>
      <c r="R790" s="36">
        <f t="shared" si="47"/>
        <v>0</v>
      </c>
      <c r="S790" s="36">
        <f t="shared" si="47"/>
        <v>0</v>
      </c>
      <c r="T790" s="36">
        <f t="shared" si="47"/>
        <v>0</v>
      </c>
      <c r="U790" s="36">
        <f t="shared" si="47"/>
        <v>0</v>
      </c>
      <c r="V790" s="36">
        <f t="shared" si="47"/>
        <v>0</v>
      </c>
      <c r="W790" s="36">
        <f t="shared" si="47"/>
        <v>0</v>
      </c>
      <c r="X790" s="36">
        <f t="shared" si="47"/>
        <v>0</v>
      </c>
      <c r="Y790" s="36">
        <f t="shared" si="47"/>
        <v>0</v>
      </c>
      <c r="Z790" s="36">
        <f t="shared" si="47"/>
        <v>0</v>
      </c>
      <c r="AA790" s="36">
        <f t="shared" si="47"/>
        <v>0</v>
      </c>
      <c r="AB790" s="38" t="s">
        <v>36</v>
      </c>
    </row>
    <row r="791" spans="1:28" ht="35.25" customHeight="1">
      <c r="A791" s="11">
        <v>1</v>
      </c>
      <c r="B791" s="2">
        <f>SUBTOTAL(103,$A$9:A791)</f>
        <v>755</v>
      </c>
      <c r="C791" s="8" t="s">
        <v>384</v>
      </c>
      <c r="D791" s="36">
        <f t="shared" si="43"/>
        <v>308647</v>
      </c>
      <c r="E791" s="39">
        <v>108647</v>
      </c>
      <c r="F791" s="39">
        <v>200000</v>
      </c>
      <c r="G791" s="39">
        <v>0</v>
      </c>
      <c r="H791" s="39">
        <v>0</v>
      </c>
      <c r="I791" s="39">
        <v>0</v>
      </c>
      <c r="J791" s="39">
        <v>0</v>
      </c>
      <c r="K791" s="40">
        <v>0</v>
      </c>
      <c r="L791" s="39">
        <v>0</v>
      </c>
      <c r="M791" s="39">
        <v>0</v>
      </c>
      <c r="N791" s="39">
        <v>0</v>
      </c>
      <c r="O791" s="39">
        <v>0</v>
      </c>
      <c r="P791" s="39">
        <v>0</v>
      </c>
      <c r="Q791" s="39">
        <v>0</v>
      </c>
      <c r="R791" s="39">
        <v>0</v>
      </c>
      <c r="S791" s="39">
        <v>0</v>
      </c>
      <c r="T791" s="39">
        <v>0</v>
      </c>
      <c r="U791" s="39">
        <v>0</v>
      </c>
      <c r="V791" s="39">
        <v>0</v>
      </c>
      <c r="W791" s="39">
        <v>0</v>
      </c>
      <c r="X791" s="39">
        <v>0</v>
      </c>
      <c r="Y791" s="39">
        <v>0</v>
      </c>
      <c r="Z791" s="39">
        <v>0</v>
      </c>
      <c r="AA791" s="39">
        <v>0</v>
      </c>
      <c r="AB791" s="41">
        <v>2020</v>
      </c>
    </row>
    <row r="792" spans="2:28" ht="35.25" customHeight="1">
      <c r="B792" s="30" t="s">
        <v>1206</v>
      </c>
      <c r="C792" s="8"/>
      <c r="D792" s="36">
        <f>E792+F792+G792+H792+I792+J792+L792+M792+N792+O792+P792+Q792+R792+S792+T792+U792+V792+W792+X792+Y792+Z792+AA792</f>
        <v>2491224</v>
      </c>
      <c r="E792" s="36">
        <f aca="true" t="shared" si="48" ref="E792:AA792">SUM(E793:E795)</f>
        <v>0</v>
      </c>
      <c r="F792" s="36">
        <f t="shared" si="48"/>
        <v>0</v>
      </c>
      <c r="G792" s="36">
        <f>SUM(G793:G795)</f>
        <v>0</v>
      </c>
      <c r="H792" s="36">
        <f t="shared" si="48"/>
        <v>0</v>
      </c>
      <c r="I792" s="36">
        <f t="shared" si="48"/>
        <v>0</v>
      </c>
      <c r="J792" s="36">
        <f t="shared" si="48"/>
        <v>0</v>
      </c>
      <c r="K792" s="37">
        <f t="shared" si="48"/>
        <v>0</v>
      </c>
      <c r="L792" s="36">
        <f t="shared" si="48"/>
        <v>0</v>
      </c>
      <c r="M792" s="36">
        <f t="shared" si="48"/>
        <v>2491224</v>
      </c>
      <c r="N792" s="36">
        <f t="shared" si="48"/>
        <v>0</v>
      </c>
      <c r="O792" s="36">
        <f>SUM(O793:O795)</f>
        <v>0</v>
      </c>
      <c r="P792" s="36">
        <f t="shared" si="48"/>
        <v>0</v>
      </c>
      <c r="Q792" s="36">
        <f t="shared" si="48"/>
        <v>0</v>
      </c>
      <c r="R792" s="36">
        <f t="shared" si="48"/>
        <v>0</v>
      </c>
      <c r="S792" s="36">
        <f t="shared" si="48"/>
        <v>0</v>
      </c>
      <c r="T792" s="36">
        <f t="shared" si="48"/>
        <v>0</v>
      </c>
      <c r="U792" s="36">
        <f t="shared" si="48"/>
        <v>0</v>
      </c>
      <c r="V792" s="36">
        <f t="shared" si="48"/>
        <v>0</v>
      </c>
      <c r="W792" s="36">
        <f t="shared" si="48"/>
        <v>0</v>
      </c>
      <c r="X792" s="36">
        <f t="shared" si="48"/>
        <v>0</v>
      </c>
      <c r="Y792" s="36">
        <f t="shared" si="48"/>
        <v>0</v>
      </c>
      <c r="Z792" s="36">
        <f t="shared" si="48"/>
        <v>0</v>
      </c>
      <c r="AA792" s="36">
        <f t="shared" si="48"/>
        <v>0</v>
      </c>
      <c r="AB792" s="38" t="s">
        <v>36</v>
      </c>
    </row>
    <row r="793" spans="1:28" ht="35.25" customHeight="1">
      <c r="A793" s="11">
        <v>1</v>
      </c>
      <c r="B793" s="2">
        <f>SUBTOTAL(103,$A$9:A793)</f>
        <v>756</v>
      </c>
      <c r="C793" s="8" t="s">
        <v>1201</v>
      </c>
      <c r="D793" s="36">
        <f>E793+F793+G793+H793+I793+J793+L793+M793+N793+O793+P793+Q793+R793+S793+T793+U793+V793+W793+X793+Y793+Z793+AA793</f>
        <v>1370738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40">
        <v>0</v>
      </c>
      <c r="L793" s="39">
        <v>0</v>
      </c>
      <c r="M793" s="39">
        <v>1370738</v>
      </c>
      <c r="N793" s="39">
        <v>0</v>
      </c>
      <c r="O793" s="39">
        <v>0</v>
      </c>
      <c r="P793" s="39">
        <v>0</v>
      </c>
      <c r="Q793" s="39">
        <v>0</v>
      </c>
      <c r="R793" s="39">
        <v>0</v>
      </c>
      <c r="S793" s="39">
        <v>0</v>
      </c>
      <c r="T793" s="39">
        <v>0</v>
      </c>
      <c r="U793" s="39">
        <v>0</v>
      </c>
      <c r="V793" s="39">
        <v>0</v>
      </c>
      <c r="W793" s="39">
        <v>0</v>
      </c>
      <c r="X793" s="39">
        <v>0</v>
      </c>
      <c r="Y793" s="39">
        <v>0</v>
      </c>
      <c r="Z793" s="39">
        <v>0</v>
      </c>
      <c r="AA793" s="39">
        <v>0</v>
      </c>
      <c r="AB793" s="41">
        <v>2020</v>
      </c>
    </row>
    <row r="794" spans="1:28" ht="35.25" customHeight="1">
      <c r="A794" s="11">
        <v>1</v>
      </c>
      <c r="B794" s="2">
        <f>SUBTOTAL(103,$A$9:A794)</f>
        <v>757</v>
      </c>
      <c r="C794" s="8" t="s">
        <v>1165</v>
      </c>
      <c r="D794" s="36">
        <f>E794+F794+G794+H794+I794+J794+L794+M794+N794+O794+P794+Q794+R794+S794+T794+U794+V794+W794+X794+Y794+Z794+AA794</f>
        <v>560243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0</v>
      </c>
      <c r="K794" s="40">
        <v>0</v>
      </c>
      <c r="L794" s="39">
        <v>0</v>
      </c>
      <c r="M794" s="39">
        <v>560243</v>
      </c>
      <c r="N794" s="39">
        <v>0</v>
      </c>
      <c r="O794" s="39">
        <v>0</v>
      </c>
      <c r="P794" s="39">
        <v>0</v>
      </c>
      <c r="Q794" s="39">
        <v>0</v>
      </c>
      <c r="R794" s="39">
        <v>0</v>
      </c>
      <c r="S794" s="39">
        <v>0</v>
      </c>
      <c r="T794" s="39">
        <v>0</v>
      </c>
      <c r="U794" s="39">
        <v>0</v>
      </c>
      <c r="V794" s="39">
        <v>0</v>
      </c>
      <c r="W794" s="39">
        <v>0</v>
      </c>
      <c r="X794" s="39">
        <v>0</v>
      </c>
      <c r="Y794" s="39">
        <v>0</v>
      </c>
      <c r="Z794" s="39">
        <v>0</v>
      </c>
      <c r="AA794" s="39">
        <v>0</v>
      </c>
      <c r="AB794" s="41">
        <v>2020</v>
      </c>
    </row>
    <row r="795" spans="1:28" ht="35.25" customHeight="1">
      <c r="A795" s="11">
        <v>1</v>
      </c>
      <c r="B795" s="2">
        <f>SUBTOTAL(103,$A$9:A795)</f>
        <v>758</v>
      </c>
      <c r="C795" s="8" t="s">
        <v>1166</v>
      </c>
      <c r="D795" s="36">
        <f>E795+F795+G795+H795+I795+J795+L795+M795+N795+O795+P795+Q795+R795+S795+T795+U795+V795+W795+X795+Y795+Z795+AA795</f>
        <v>560243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0</v>
      </c>
      <c r="K795" s="40">
        <v>0</v>
      </c>
      <c r="L795" s="39">
        <v>0</v>
      </c>
      <c r="M795" s="39">
        <v>560243</v>
      </c>
      <c r="N795" s="39">
        <v>0</v>
      </c>
      <c r="O795" s="39">
        <v>0</v>
      </c>
      <c r="P795" s="39">
        <v>0</v>
      </c>
      <c r="Q795" s="39">
        <v>0</v>
      </c>
      <c r="R795" s="39">
        <v>0</v>
      </c>
      <c r="S795" s="39">
        <v>0</v>
      </c>
      <c r="T795" s="39">
        <v>0</v>
      </c>
      <c r="U795" s="39">
        <v>0</v>
      </c>
      <c r="V795" s="39">
        <v>0</v>
      </c>
      <c r="W795" s="39">
        <v>0</v>
      </c>
      <c r="X795" s="39">
        <v>0</v>
      </c>
      <c r="Y795" s="39">
        <v>0</v>
      </c>
      <c r="Z795" s="39">
        <v>0</v>
      </c>
      <c r="AA795" s="39">
        <v>0</v>
      </c>
      <c r="AB795" s="41">
        <v>2020</v>
      </c>
    </row>
    <row r="796" spans="2:28" ht="35.25" customHeight="1">
      <c r="B796" s="30" t="s">
        <v>578</v>
      </c>
      <c r="C796" s="8"/>
      <c r="D796" s="36">
        <f t="shared" si="43"/>
        <v>2256496.07</v>
      </c>
      <c r="E796" s="36">
        <f aca="true" t="shared" si="49" ref="E796:AA796">SUM(E797)</f>
        <v>0</v>
      </c>
      <c r="F796" s="36">
        <f t="shared" si="49"/>
        <v>0</v>
      </c>
      <c r="G796" s="36">
        <f t="shared" si="49"/>
        <v>0</v>
      </c>
      <c r="H796" s="36">
        <f t="shared" si="49"/>
        <v>0</v>
      </c>
      <c r="I796" s="36">
        <f t="shared" si="49"/>
        <v>0</v>
      </c>
      <c r="J796" s="36">
        <f t="shared" si="49"/>
        <v>0</v>
      </c>
      <c r="K796" s="37">
        <f t="shared" si="49"/>
        <v>0</v>
      </c>
      <c r="L796" s="36">
        <f t="shared" si="49"/>
        <v>0</v>
      </c>
      <c r="M796" s="36">
        <f t="shared" si="49"/>
        <v>2256496.07</v>
      </c>
      <c r="N796" s="36">
        <f t="shared" si="49"/>
        <v>0</v>
      </c>
      <c r="O796" s="36">
        <f>SUM(O797)</f>
        <v>0</v>
      </c>
      <c r="P796" s="36">
        <f t="shared" si="49"/>
        <v>0</v>
      </c>
      <c r="Q796" s="36">
        <f t="shared" si="49"/>
        <v>0</v>
      </c>
      <c r="R796" s="36">
        <f t="shared" si="49"/>
        <v>0</v>
      </c>
      <c r="S796" s="36">
        <f t="shared" si="49"/>
        <v>0</v>
      </c>
      <c r="T796" s="36">
        <f t="shared" si="49"/>
        <v>0</v>
      </c>
      <c r="U796" s="36">
        <f t="shared" si="49"/>
        <v>0</v>
      </c>
      <c r="V796" s="36">
        <f t="shared" si="49"/>
        <v>0</v>
      </c>
      <c r="W796" s="36">
        <f t="shared" si="49"/>
        <v>0</v>
      </c>
      <c r="X796" s="36">
        <f t="shared" si="49"/>
        <v>0</v>
      </c>
      <c r="Y796" s="36">
        <f t="shared" si="49"/>
        <v>0</v>
      </c>
      <c r="Z796" s="36">
        <f t="shared" si="49"/>
        <v>0</v>
      </c>
      <c r="AA796" s="36">
        <f t="shared" si="49"/>
        <v>0</v>
      </c>
      <c r="AB796" s="38" t="s">
        <v>36</v>
      </c>
    </row>
    <row r="797" spans="1:28" ht="35.25" customHeight="1">
      <c r="A797" s="11">
        <v>1</v>
      </c>
      <c r="B797" s="2">
        <f>SUBTOTAL(103,$A$9:A797)</f>
        <v>759</v>
      </c>
      <c r="C797" s="8" t="s">
        <v>1159</v>
      </c>
      <c r="D797" s="36">
        <f t="shared" si="43"/>
        <v>2256496.07</v>
      </c>
      <c r="E797" s="39">
        <v>0</v>
      </c>
      <c r="F797" s="39">
        <v>0</v>
      </c>
      <c r="G797" s="39">
        <v>0</v>
      </c>
      <c r="H797" s="39">
        <v>0</v>
      </c>
      <c r="I797" s="39">
        <v>0</v>
      </c>
      <c r="J797" s="39">
        <v>0</v>
      </c>
      <c r="K797" s="40">
        <v>0</v>
      </c>
      <c r="L797" s="39">
        <v>0</v>
      </c>
      <c r="M797" s="39">
        <v>2256496.07</v>
      </c>
      <c r="N797" s="39">
        <v>0</v>
      </c>
      <c r="O797" s="39">
        <v>0</v>
      </c>
      <c r="P797" s="39">
        <v>0</v>
      </c>
      <c r="Q797" s="39">
        <v>0</v>
      </c>
      <c r="R797" s="39">
        <v>0</v>
      </c>
      <c r="S797" s="39">
        <v>0</v>
      </c>
      <c r="T797" s="39">
        <v>0</v>
      </c>
      <c r="U797" s="39">
        <v>0</v>
      </c>
      <c r="V797" s="39">
        <v>0</v>
      </c>
      <c r="W797" s="39">
        <v>0</v>
      </c>
      <c r="X797" s="39">
        <v>0</v>
      </c>
      <c r="Y797" s="39">
        <v>0</v>
      </c>
      <c r="Z797" s="39">
        <v>0</v>
      </c>
      <c r="AA797" s="39">
        <v>0</v>
      </c>
      <c r="AB797" s="41">
        <v>2020</v>
      </c>
    </row>
    <row r="798" spans="1:28" ht="35.25" customHeight="1">
      <c r="A798" s="7"/>
      <c r="B798" s="30" t="s">
        <v>1152</v>
      </c>
      <c r="C798" s="8"/>
      <c r="D798" s="36">
        <f>E798+F798+G798+H798+I798+J798+L798+M798+N798+O798+P798+Q798+R798+S798+T798+U798+V798+W798+X798+Y798+Z798+AA798</f>
        <v>974699820.46</v>
      </c>
      <c r="E798" s="36">
        <f>E799+E1113+E1192+E1269+E1311+E1481+E1488+E1492+E1496+E1523+E1527+E1536+E1541+E1561+E1566+E1578+E1599+E1606+E1613+E1616+E1621+E1625+E1630+E1634+E1637+E1659+E1662+E1657+E1651+E1649+E1647+E1643+E1490</f>
        <v>14861129.339999998</v>
      </c>
      <c r="F798" s="36">
        <f aca="true" t="shared" si="50" ref="F798:AA798">F799+F1113+F1192+F1269+F1311+F1481+F1488+F1492+F1496+F1523+F1527+F1536+F1541+F1561+F1566+F1578+F1599+F1606+F1613+F1616+F1621+F1625+F1630+F1634+F1637+F1659+F1662+F1657+F1651+F1649+F1647+F1643+F1490</f>
        <v>17194528.1</v>
      </c>
      <c r="G798" s="36">
        <f t="shared" si="50"/>
        <v>81881318.57</v>
      </c>
      <c r="H798" s="36">
        <f t="shared" si="50"/>
        <v>13020022.129999999</v>
      </c>
      <c r="I798" s="36">
        <f t="shared" si="50"/>
        <v>28287026.819999997</v>
      </c>
      <c r="J798" s="36">
        <f t="shared" si="50"/>
        <v>2309494.78</v>
      </c>
      <c r="K798" s="37">
        <f t="shared" si="50"/>
        <v>117</v>
      </c>
      <c r="L798" s="36">
        <f t="shared" si="50"/>
        <v>206000693.94</v>
      </c>
      <c r="M798" s="36">
        <f t="shared" si="50"/>
        <v>297320317.24</v>
      </c>
      <c r="N798" s="36">
        <f t="shared" si="50"/>
        <v>13430412.59</v>
      </c>
      <c r="O798" s="36">
        <f t="shared" si="50"/>
        <v>287053359.03000003</v>
      </c>
      <c r="P798" s="36">
        <f t="shared" si="50"/>
        <v>11248226.719999999</v>
      </c>
      <c r="Q798" s="36">
        <f t="shared" si="50"/>
        <v>0</v>
      </c>
      <c r="R798" s="36">
        <f t="shared" si="50"/>
        <v>0</v>
      </c>
      <c r="S798" s="36">
        <f t="shared" si="50"/>
        <v>0</v>
      </c>
      <c r="T798" s="36">
        <f t="shared" si="50"/>
        <v>0</v>
      </c>
      <c r="U798" s="36">
        <f t="shared" si="50"/>
        <v>0</v>
      </c>
      <c r="V798" s="36">
        <f t="shared" si="50"/>
        <v>0</v>
      </c>
      <c r="W798" s="36">
        <f t="shared" si="50"/>
        <v>1031284</v>
      </c>
      <c r="X798" s="36">
        <f t="shared" si="50"/>
        <v>0</v>
      </c>
      <c r="Y798" s="36">
        <f t="shared" si="50"/>
        <v>0</v>
      </c>
      <c r="Z798" s="36">
        <f t="shared" si="50"/>
        <v>1062007.2000000002</v>
      </c>
      <c r="AA798" s="36">
        <f t="shared" si="50"/>
        <v>0</v>
      </c>
      <c r="AB798" s="38" t="s">
        <v>36</v>
      </c>
    </row>
    <row r="799" spans="1:28" ht="35.25" customHeight="1">
      <c r="A799" s="7"/>
      <c r="B799" s="28" t="s">
        <v>18</v>
      </c>
      <c r="C799" s="29"/>
      <c r="D799" s="36">
        <f>E799+F799+G799+H799+I799+J799+L799+M799+N799+O799+P799+Q799+R799+S799+T799+U799+V799+W799+X799+Y799+Z799+AA799</f>
        <v>463959922.89</v>
      </c>
      <c r="E799" s="36">
        <f aca="true" t="shared" si="51" ref="E799:AA799">SUM(E800:E1112)</f>
        <v>5953618.04</v>
      </c>
      <c r="F799" s="36">
        <f t="shared" si="51"/>
        <v>7083688.28</v>
      </c>
      <c r="G799" s="36">
        <f t="shared" si="51"/>
        <v>46846592.97</v>
      </c>
      <c r="H799" s="36">
        <f t="shared" si="51"/>
        <v>2821384.92</v>
      </c>
      <c r="I799" s="36">
        <f t="shared" si="51"/>
        <v>12349460.94</v>
      </c>
      <c r="J799" s="36">
        <f t="shared" si="51"/>
        <v>507014.15</v>
      </c>
      <c r="K799" s="37">
        <f t="shared" si="51"/>
        <v>70</v>
      </c>
      <c r="L799" s="36">
        <f t="shared" si="51"/>
        <v>121045007.72000001</v>
      </c>
      <c r="M799" s="36">
        <f t="shared" si="51"/>
        <v>133245041.61000003</v>
      </c>
      <c r="N799" s="36">
        <f t="shared" si="51"/>
        <v>6441842.899999999</v>
      </c>
      <c r="O799" s="36">
        <f t="shared" si="51"/>
        <v>124360725.13999997</v>
      </c>
      <c r="P799" s="36">
        <f t="shared" si="51"/>
        <v>1212255.02</v>
      </c>
      <c r="Q799" s="36">
        <f t="shared" si="51"/>
        <v>0</v>
      </c>
      <c r="R799" s="36">
        <f t="shared" si="51"/>
        <v>0</v>
      </c>
      <c r="S799" s="36">
        <f t="shared" si="51"/>
        <v>0</v>
      </c>
      <c r="T799" s="36">
        <f t="shared" si="51"/>
        <v>0</v>
      </c>
      <c r="U799" s="36">
        <f t="shared" si="51"/>
        <v>0</v>
      </c>
      <c r="V799" s="36">
        <f t="shared" si="51"/>
        <v>0</v>
      </c>
      <c r="W799" s="36">
        <f t="shared" si="51"/>
        <v>1031284</v>
      </c>
      <c r="X799" s="36">
        <f t="shared" si="51"/>
        <v>0</v>
      </c>
      <c r="Y799" s="36">
        <f t="shared" si="51"/>
        <v>0</v>
      </c>
      <c r="Z799" s="36">
        <f t="shared" si="51"/>
        <v>1062007.2000000002</v>
      </c>
      <c r="AA799" s="36">
        <f t="shared" si="51"/>
        <v>0</v>
      </c>
      <c r="AB799" s="38" t="s">
        <v>36</v>
      </c>
    </row>
    <row r="800" spans="1:28" ht="35.25" customHeight="1">
      <c r="A800" s="11">
        <v>1</v>
      </c>
      <c r="B800" s="2">
        <f>SUBTOTAL(103,$A$800:A800)</f>
        <v>1</v>
      </c>
      <c r="C800" s="8" t="s">
        <v>939</v>
      </c>
      <c r="D800" s="36">
        <f aca="true" t="shared" si="52" ref="D800:D822">E800+F800+G800+H800+I800+J800+L800+M800+N800+O800+P800+Q800+R800+S800+T800+U800+V800+W800+X800+Y800+Z800+AA800</f>
        <v>1465085.67</v>
      </c>
      <c r="E800" s="39">
        <v>0</v>
      </c>
      <c r="F800" s="39">
        <v>0</v>
      </c>
      <c r="G800" s="39">
        <v>1465085.67</v>
      </c>
      <c r="H800" s="39">
        <v>0</v>
      </c>
      <c r="I800" s="39">
        <v>0</v>
      </c>
      <c r="J800" s="39">
        <v>0</v>
      </c>
      <c r="K800" s="40">
        <v>0</v>
      </c>
      <c r="L800" s="39">
        <v>0</v>
      </c>
      <c r="M800" s="39">
        <v>0</v>
      </c>
      <c r="N800" s="39">
        <v>0</v>
      </c>
      <c r="O800" s="39">
        <v>0</v>
      </c>
      <c r="P800" s="39">
        <v>0</v>
      </c>
      <c r="Q800" s="39">
        <v>0</v>
      </c>
      <c r="R800" s="39">
        <v>0</v>
      </c>
      <c r="S800" s="39">
        <v>0</v>
      </c>
      <c r="T800" s="39">
        <v>0</v>
      </c>
      <c r="U800" s="39">
        <v>0</v>
      </c>
      <c r="V800" s="39">
        <v>0</v>
      </c>
      <c r="W800" s="39">
        <v>0</v>
      </c>
      <c r="X800" s="39">
        <v>0</v>
      </c>
      <c r="Y800" s="39">
        <v>0</v>
      </c>
      <c r="Z800" s="39">
        <v>0</v>
      </c>
      <c r="AA800" s="39">
        <v>0</v>
      </c>
      <c r="AB800" s="41">
        <v>2021</v>
      </c>
    </row>
    <row r="801" spans="1:28" ht="35.25" customHeight="1">
      <c r="A801" s="11">
        <v>1</v>
      </c>
      <c r="B801" s="2">
        <f>SUBTOTAL(103,$A$800:A801)</f>
        <v>2</v>
      </c>
      <c r="C801" s="8" t="s">
        <v>945</v>
      </c>
      <c r="D801" s="36">
        <f t="shared" si="52"/>
        <v>250767.47</v>
      </c>
      <c r="E801" s="39">
        <v>0</v>
      </c>
      <c r="F801" s="39">
        <v>0</v>
      </c>
      <c r="G801" s="39">
        <v>250767.47</v>
      </c>
      <c r="H801" s="39">
        <v>0</v>
      </c>
      <c r="I801" s="39">
        <v>0</v>
      </c>
      <c r="J801" s="39">
        <v>0</v>
      </c>
      <c r="K801" s="40">
        <v>0</v>
      </c>
      <c r="L801" s="39">
        <v>0</v>
      </c>
      <c r="M801" s="39">
        <v>0</v>
      </c>
      <c r="N801" s="39">
        <v>0</v>
      </c>
      <c r="O801" s="39">
        <v>0</v>
      </c>
      <c r="P801" s="39">
        <v>0</v>
      </c>
      <c r="Q801" s="39">
        <v>0</v>
      </c>
      <c r="R801" s="39">
        <v>0</v>
      </c>
      <c r="S801" s="39">
        <v>0</v>
      </c>
      <c r="T801" s="39">
        <v>0</v>
      </c>
      <c r="U801" s="39">
        <v>0</v>
      </c>
      <c r="V801" s="39">
        <v>0</v>
      </c>
      <c r="W801" s="39">
        <v>0</v>
      </c>
      <c r="X801" s="39">
        <v>0</v>
      </c>
      <c r="Y801" s="39">
        <v>0</v>
      </c>
      <c r="Z801" s="39">
        <v>0</v>
      </c>
      <c r="AA801" s="39">
        <v>0</v>
      </c>
      <c r="AB801" s="41">
        <v>2021</v>
      </c>
    </row>
    <row r="802" spans="1:28" ht="35.25" customHeight="1">
      <c r="A802" s="11">
        <v>1</v>
      </c>
      <c r="B802" s="2">
        <f>SUBTOTAL(103,$A$800:A802)</f>
        <v>3</v>
      </c>
      <c r="C802" s="8" t="s">
        <v>275</v>
      </c>
      <c r="D802" s="36">
        <f t="shared" si="52"/>
        <v>1341938.77</v>
      </c>
      <c r="E802" s="39">
        <v>0</v>
      </c>
      <c r="F802" s="39">
        <v>0</v>
      </c>
      <c r="G802" s="39">
        <v>0</v>
      </c>
      <c r="H802" s="39">
        <v>164839</v>
      </c>
      <c r="I802" s="39">
        <v>1177099.77</v>
      </c>
      <c r="J802" s="39">
        <v>0</v>
      </c>
      <c r="K802" s="40">
        <v>0</v>
      </c>
      <c r="L802" s="39">
        <v>0</v>
      </c>
      <c r="M802" s="39">
        <v>0</v>
      </c>
      <c r="N802" s="39">
        <v>0</v>
      </c>
      <c r="O802" s="39">
        <v>0</v>
      </c>
      <c r="P802" s="39">
        <v>0</v>
      </c>
      <c r="Q802" s="39">
        <v>0</v>
      </c>
      <c r="R802" s="39">
        <v>0</v>
      </c>
      <c r="S802" s="39">
        <v>0</v>
      </c>
      <c r="T802" s="39">
        <v>0</v>
      </c>
      <c r="U802" s="39">
        <v>0</v>
      </c>
      <c r="V802" s="39">
        <v>0</v>
      </c>
      <c r="W802" s="39">
        <v>0</v>
      </c>
      <c r="X802" s="39">
        <v>0</v>
      </c>
      <c r="Y802" s="39">
        <v>0</v>
      </c>
      <c r="Z802" s="39">
        <v>0</v>
      </c>
      <c r="AA802" s="39">
        <v>0</v>
      </c>
      <c r="AB802" s="41">
        <v>2021</v>
      </c>
    </row>
    <row r="803" spans="1:28" ht="35.25" customHeight="1">
      <c r="A803" s="11">
        <v>1</v>
      </c>
      <c r="B803" s="2">
        <f>SUBTOTAL(103,$A$800:A803)</f>
        <v>4</v>
      </c>
      <c r="C803" s="8" t="s">
        <v>1122</v>
      </c>
      <c r="D803" s="36">
        <f t="shared" si="52"/>
        <v>2180000</v>
      </c>
      <c r="E803" s="39">
        <v>0</v>
      </c>
      <c r="F803" s="39">
        <v>0</v>
      </c>
      <c r="G803" s="39">
        <v>0</v>
      </c>
      <c r="H803" s="39">
        <v>0</v>
      </c>
      <c r="I803" s="39">
        <v>2180000</v>
      </c>
      <c r="J803" s="39">
        <v>0</v>
      </c>
      <c r="K803" s="40">
        <v>0</v>
      </c>
      <c r="L803" s="39">
        <v>0</v>
      </c>
      <c r="M803" s="39">
        <v>0</v>
      </c>
      <c r="N803" s="39">
        <v>0</v>
      </c>
      <c r="O803" s="39">
        <v>0</v>
      </c>
      <c r="P803" s="39">
        <v>0</v>
      </c>
      <c r="Q803" s="39">
        <v>0</v>
      </c>
      <c r="R803" s="39">
        <v>0</v>
      </c>
      <c r="S803" s="39">
        <v>0</v>
      </c>
      <c r="T803" s="39">
        <v>0</v>
      </c>
      <c r="U803" s="39">
        <v>0</v>
      </c>
      <c r="V803" s="39">
        <v>0</v>
      </c>
      <c r="W803" s="39">
        <v>0</v>
      </c>
      <c r="X803" s="39">
        <v>0</v>
      </c>
      <c r="Y803" s="39">
        <v>0</v>
      </c>
      <c r="Z803" s="39">
        <v>0</v>
      </c>
      <c r="AA803" s="39">
        <v>0</v>
      </c>
      <c r="AB803" s="41">
        <v>2021</v>
      </c>
    </row>
    <row r="804" spans="1:28" ht="35.25" customHeight="1">
      <c r="A804" s="11">
        <v>1</v>
      </c>
      <c r="B804" s="2">
        <f>SUBTOTAL(103,$A$800:A804)</f>
        <v>5</v>
      </c>
      <c r="C804" s="8" t="s">
        <v>895</v>
      </c>
      <c r="D804" s="36">
        <f t="shared" si="52"/>
        <v>1152134</v>
      </c>
      <c r="E804" s="39">
        <v>0</v>
      </c>
      <c r="F804" s="39">
        <v>0</v>
      </c>
      <c r="G804" s="39">
        <v>0</v>
      </c>
      <c r="H804" s="39">
        <v>0</v>
      </c>
      <c r="I804" s="39">
        <v>1152134</v>
      </c>
      <c r="J804" s="39">
        <v>0</v>
      </c>
      <c r="K804" s="40">
        <v>0</v>
      </c>
      <c r="L804" s="39">
        <v>0</v>
      </c>
      <c r="M804" s="39">
        <v>0</v>
      </c>
      <c r="N804" s="39">
        <v>0</v>
      </c>
      <c r="O804" s="39">
        <v>0</v>
      </c>
      <c r="P804" s="39">
        <v>0</v>
      </c>
      <c r="Q804" s="39">
        <v>0</v>
      </c>
      <c r="R804" s="39">
        <v>0</v>
      </c>
      <c r="S804" s="39">
        <v>0</v>
      </c>
      <c r="T804" s="39">
        <v>0</v>
      </c>
      <c r="U804" s="39">
        <v>0</v>
      </c>
      <c r="V804" s="39">
        <v>0</v>
      </c>
      <c r="W804" s="39">
        <v>0</v>
      </c>
      <c r="X804" s="39">
        <v>0</v>
      </c>
      <c r="Y804" s="39">
        <v>0</v>
      </c>
      <c r="Z804" s="39">
        <v>0</v>
      </c>
      <c r="AA804" s="39">
        <v>0</v>
      </c>
      <c r="AB804" s="41">
        <v>2021</v>
      </c>
    </row>
    <row r="805" spans="1:28" ht="35.25" customHeight="1">
      <c r="A805" s="11">
        <v>1</v>
      </c>
      <c r="B805" s="2">
        <f>SUBTOTAL(103,$A$800:A805)</f>
        <v>6</v>
      </c>
      <c r="C805" s="8" t="s">
        <v>277</v>
      </c>
      <c r="D805" s="36">
        <f t="shared" si="52"/>
        <v>2180121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0</v>
      </c>
      <c r="K805" s="40">
        <v>1</v>
      </c>
      <c r="L805" s="39">
        <v>2180121</v>
      </c>
      <c r="M805" s="39">
        <v>0</v>
      </c>
      <c r="N805" s="39">
        <v>0</v>
      </c>
      <c r="O805" s="39">
        <v>0</v>
      </c>
      <c r="P805" s="39">
        <v>0</v>
      </c>
      <c r="Q805" s="39">
        <v>0</v>
      </c>
      <c r="R805" s="39">
        <v>0</v>
      </c>
      <c r="S805" s="39">
        <v>0</v>
      </c>
      <c r="T805" s="39">
        <v>0</v>
      </c>
      <c r="U805" s="39">
        <v>0</v>
      </c>
      <c r="V805" s="39">
        <v>0</v>
      </c>
      <c r="W805" s="39">
        <v>0</v>
      </c>
      <c r="X805" s="39">
        <v>0</v>
      </c>
      <c r="Y805" s="39">
        <v>0</v>
      </c>
      <c r="Z805" s="39">
        <v>0</v>
      </c>
      <c r="AA805" s="39">
        <v>0</v>
      </c>
      <c r="AB805" s="41">
        <v>2021</v>
      </c>
    </row>
    <row r="806" spans="1:28" ht="35.25" customHeight="1">
      <c r="A806" s="11">
        <v>1</v>
      </c>
      <c r="B806" s="2">
        <f>SUBTOTAL(103,$A$800:A806)</f>
        <v>7</v>
      </c>
      <c r="C806" s="8" t="s">
        <v>1127</v>
      </c>
      <c r="D806" s="36">
        <f t="shared" si="52"/>
        <v>2196084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0</v>
      </c>
      <c r="K806" s="40">
        <v>0</v>
      </c>
      <c r="L806" s="39">
        <v>0</v>
      </c>
      <c r="M806" s="39">
        <v>2196084</v>
      </c>
      <c r="N806" s="39">
        <v>0</v>
      </c>
      <c r="O806" s="39">
        <v>0</v>
      </c>
      <c r="P806" s="39">
        <v>0</v>
      </c>
      <c r="Q806" s="39">
        <v>0</v>
      </c>
      <c r="R806" s="39">
        <v>0</v>
      </c>
      <c r="S806" s="39">
        <v>0</v>
      </c>
      <c r="T806" s="39">
        <v>0</v>
      </c>
      <c r="U806" s="39">
        <v>0</v>
      </c>
      <c r="V806" s="39">
        <v>0</v>
      </c>
      <c r="W806" s="39">
        <v>0</v>
      </c>
      <c r="X806" s="39">
        <v>0</v>
      </c>
      <c r="Y806" s="39">
        <v>0</v>
      </c>
      <c r="Z806" s="39">
        <v>0</v>
      </c>
      <c r="AA806" s="39">
        <v>0</v>
      </c>
      <c r="AB806" s="41">
        <v>2021</v>
      </c>
    </row>
    <row r="807" spans="1:28" ht="35.25" customHeight="1">
      <c r="A807" s="11">
        <v>1</v>
      </c>
      <c r="B807" s="2">
        <f>SUBTOTAL(103,$A$800:A807)</f>
        <v>8</v>
      </c>
      <c r="C807" s="8" t="s">
        <v>1153</v>
      </c>
      <c r="D807" s="36">
        <f t="shared" si="52"/>
        <v>4200000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0</v>
      </c>
      <c r="K807" s="40">
        <v>2</v>
      </c>
      <c r="L807" s="39">
        <v>4200000</v>
      </c>
      <c r="M807" s="39">
        <v>0</v>
      </c>
      <c r="N807" s="39">
        <v>0</v>
      </c>
      <c r="O807" s="39">
        <v>0</v>
      </c>
      <c r="P807" s="39">
        <v>0</v>
      </c>
      <c r="Q807" s="39">
        <v>0</v>
      </c>
      <c r="R807" s="39">
        <v>0</v>
      </c>
      <c r="S807" s="39">
        <v>0</v>
      </c>
      <c r="T807" s="39">
        <v>0</v>
      </c>
      <c r="U807" s="39">
        <v>0</v>
      </c>
      <c r="V807" s="39">
        <v>0</v>
      </c>
      <c r="W807" s="39">
        <v>0</v>
      </c>
      <c r="X807" s="39">
        <v>0</v>
      </c>
      <c r="Y807" s="39">
        <v>0</v>
      </c>
      <c r="Z807" s="39">
        <v>0</v>
      </c>
      <c r="AA807" s="39">
        <v>0</v>
      </c>
      <c r="AB807" s="41">
        <v>2021</v>
      </c>
    </row>
    <row r="808" spans="1:28" ht="35.25" customHeight="1">
      <c r="A808" s="11">
        <v>1</v>
      </c>
      <c r="B808" s="2">
        <f>SUBTOTAL(103,$A$800:A808)</f>
        <v>9</v>
      </c>
      <c r="C808" s="8" t="s">
        <v>1154</v>
      </c>
      <c r="D808" s="36">
        <f t="shared" si="52"/>
        <v>6495908</v>
      </c>
      <c r="E808" s="39">
        <v>0</v>
      </c>
      <c r="F808" s="39">
        <v>1260000</v>
      </c>
      <c r="G808" s="39">
        <v>835908</v>
      </c>
      <c r="H808" s="39">
        <v>0</v>
      </c>
      <c r="I808" s="39">
        <v>0</v>
      </c>
      <c r="J808" s="39">
        <v>0</v>
      </c>
      <c r="K808" s="40">
        <v>2</v>
      </c>
      <c r="L808" s="39">
        <v>4400000</v>
      </c>
      <c r="M808" s="39">
        <v>0</v>
      </c>
      <c r="N808" s="39">
        <v>0</v>
      </c>
      <c r="O808" s="39">
        <v>0</v>
      </c>
      <c r="P808" s="39">
        <v>0</v>
      </c>
      <c r="Q808" s="39">
        <v>0</v>
      </c>
      <c r="R808" s="39">
        <v>0</v>
      </c>
      <c r="S808" s="39">
        <v>0</v>
      </c>
      <c r="T808" s="39">
        <v>0</v>
      </c>
      <c r="U808" s="39">
        <v>0</v>
      </c>
      <c r="V808" s="39">
        <v>0</v>
      </c>
      <c r="W808" s="39">
        <v>0</v>
      </c>
      <c r="X808" s="39">
        <v>0</v>
      </c>
      <c r="Y808" s="39">
        <v>0</v>
      </c>
      <c r="Z808" s="39">
        <v>0</v>
      </c>
      <c r="AA808" s="39">
        <v>0</v>
      </c>
      <c r="AB808" s="41">
        <v>2021</v>
      </c>
    </row>
    <row r="809" spans="1:28" ht="35.25" customHeight="1">
      <c r="A809" s="11">
        <v>1</v>
      </c>
      <c r="B809" s="2">
        <f>SUBTOTAL(103,$A$800:A809)</f>
        <v>10</v>
      </c>
      <c r="C809" s="8" t="s">
        <v>1051</v>
      </c>
      <c r="D809" s="36">
        <f t="shared" si="52"/>
        <v>495954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0</v>
      </c>
      <c r="K809" s="40">
        <v>0</v>
      </c>
      <c r="L809" s="39">
        <v>0</v>
      </c>
      <c r="M809" s="39">
        <v>0</v>
      </c>
      <c r="N809" s="39">
        <v>0</v>
      </c>
      <c r="O809" s="39">
        <v>495954</v>
      </c>
      <c r="P809" s="39">
        <v>0</v>
      </c>
      <c r="Q809" s="39">
        <v>0</v>
      </c>
      <c r="R809" s="39">
        <v>0</v>
      </c>
      <c r="S809" s="39">
        <v>0</v>
      </c>
      <c r="T809" s="39">
        <v>0</v>
      </c>
      <c r="U809" s="39">
        <v>0</v>
      </c>
      <c r="V809" s="39">
        <v>0</v>
      </c>
      <c r="W809" s="39">
        <v>0</v>
      </c>
      <c r="X809" s="39">
        <v>0</v>
      </c>
      <c r="Y809" s="39">
        <v>0</v>
      </c>
      <c r="Z809" s="39">
        <v>0</v>
      </c>
      <c r="AA809" s="39">
        <v>0</v>
      </c>
      <c r="AB809" s="41">
        <v>2021</v>
      </c>
    </row>
    <row r="810" spans="1:28" ht="35.25" customHeight="1">
      <c r="A810" s="11">
        <v>1</v>
      </c>
      <c r="B810" s="2">
        <f>SUBTOTAL(103,$A$800:A810)</f>
        <v>11</v>
      </c>
      <c r="C810" s="8" t="s">
        <v>1162</v>
      </c>
      <c r="D810" s="36">
        <f t="shared" si="52"/>
        <v>2689050.45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0</v>
      </c>
      <c r="K810" s="40">
        <v>0</v>
      </c>
      <c r="L810" s="39">
        <v>0</v>
      </c>
      <c r="M810" s="39">
        <v>2689050.45</v>
      </c>
      <c r="N810" s="39">
        <v>0</v>
      </c>
      <c r="O810" s="39">
        <v>0</v>
      </c>
      <c r="P810" s="39">
        <v>0</v>
      </c>
      <c r="Q810" s="39">
        <v>0</v>
      </c>
      <c r="R810" s="39">
        <v>0</v>
      </c>
      <c r="S810" s="39">
        <v>0</v>
      </c>
      <c r="T810" s="39">
        <v>0</v>
      </c>
      <c r="U810" s="39">
        <v>0</v>
      </c>
      <c r="V810" s="39">
        <v>0</v>
      </c>
      <c r="W810" s="39">
        <v>0</v>
      </c>
      <c r="X810" s="39">
        <v>0</v>
      </c>
      <c r="Y810" s="39">
        <v>0</v>
      </c>
      <c r="Z810" s="39">
        <v>0</v>
      </c>
      <c r="AA810" s="39">
        <v>0</v>
      </c>
      <c r="AB810" s="41">
        <v>2021</v>
      </c>
    </row>
    <row r="811" spans="1:28" ht="35.25" customHeight="1">
      <c r="A811" s="11">
        <v>1</v>
      </c>
      <c r="B811" s="2">
        <f>SUBTOTAL(103,$A$800:A811)</f>
        <v>12</v>
      </c>
      <c r="C811" s="8" t="s">
        <v>280</v>
      </c>
      <c r="D811" s="36">
        <f t="shared" si="52"/>
        <v>1311217.33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0</v>
      </c>
      <c r="K811" s="40">
        <v>0</v>
      </c>
      <c r="L811" s="39">
        <v>0</v>
      </c>
      <c r="M811" s="39">
        <v>0</v>
      </c>
      <c r="N811" s="39">
        <v>0</v>
      </c>
      <c r="O811" s="39">
        <v>1311217.33</v>
      </c>
      <c r="P811" s="39">
        <v>0</v>
      </c>
      <c r="Q811" s="39">
        <v>0</v>
      </c>
      <c r="R811" s="39">
        <v>0</v>
      </c>
      <c r="S811" s="39">
        <v>0</v>
      </c>
      <c r="T811" s="39">
        <v>0</v>
      </c>
      <c r="U811" s="39">
        <v>0</v>
      </c>
      <c r="V811" s="39">
        <v>0</v>
      </c>
      <c r="W811" s="39">
        <v>0</v>
      </c>
      <c r="X811" s="39">
        <v>0</v>
      </c>
      <c r="Y811" s="39">
        <v>0</v>
      </c>
      <c r="Z811" s="39">
        <v>0</v>
      </c>
      <c r="AA811" s="39">
        <v>0</v>
      </c>
      <c r="AB811" s="41">
        <v>2021</v>
      </c>
    </row>
    <row r="812" spans="1:28" ht="35.25" customHeight="1">
      <c r="A812" s="11">
        <v>1</v>
      </c>
      <c r="B812" s="2">
        <f>SUBTOTAL(103,$A$800:A812)</f>
        <v>13</v>
      </c>
      <c r="C812" s="8" t="s">
        <v>879</v>
      </c>
      <c r="D812" s="36">
        <f t="shared" si="52"/>
        <v>1049570</v>
      </c>
      <c r="E812" s="39">
        <v>0</v>
      </c>
      <c r="F812" s="39">
        <v>0</v>
      </c>
      <c r="G812" s="39">
        <v>0</v>
      </c>
      <c r="H812" s="39">
        <v>0</v>
      </c>
      <c r="I812" s="39">
        <v>0</v>
      </c>
      <c r="J812" s="39">
        <v>0</v>
      </c>
      <c r="K812" s="40">
        <v>0</v>
      </c>
      <c r="L812" s="39">
        <v>0</v>
      </c>
      <c r="M812" s="39">
        <v>1049570</v>
      </c>
      <c r="N812" s="39">
        <v>0</v>
      </c>
      <c r="O812" s="39">
        <v>0</v>
      </c>
      <c r="P812" s="39">
        <v>0</v>
      </c>
      <c r="Q812" s="39">
        <v>0</v>
      </c>
      <c r="R812" s="39">
        <v>0</v>
      </c>
      <c r="S812" s="39">
        <v>0</v>
      </c>
      <c r="T812" s="39">
        <v>0</v>
      </c>
      <c r="U812" s="39">
        <v>0</v>
      </c>
      <c r="V812" s="39">
        <v>0</v>
      </c>
      <c r="W812" s="39">
        <v>0</v>
      </c>
      <c r="X812" s="39">
        <v>0</v>
      </c>
      <c r="Y812" s="39">
        <v>0</v>
      </c>
      <c r="Z812" s="39">
        <v>0</v>
      </c>
      <c r="AA812" s="39">
        <v>0</v>
      </c>
      <c r="AB812" s="41">
        <v>2021</v>
      </c>
    </row>
    <row r="813" spans="1:28" ht="35.25" customHeight="1">
      <c r="A813" s="11">
        <v>1</v>
      </c>
      <c r="B813" s="2">
        <f>SUBTOTAL(103,$A$800:A813)</f>
        <v>14</v>
      </c>
      <c r="C813" s="8" t="s">
        <v>1161</v>
      </c>
      <c r="D813" s="36">
        <f t="shared" si="52"/>
        <v>878454.18</v>
      </c>
      <c r="E813" s="39">
        <v>0</v>
      </c>
      <c r="F813" s="39">
        <v>0</v>
      </c>
      <c r="G813" s="39">
        <v>0</v>
      </c>
      <c r="H813" s="39">
        <v>125490</v>
      </c>
      <c r="I813" s="39">
        <v>0</v>
      </c>
      <c r="J813" s="39">
        <v>0</v>
      </c>
      <c r="K813" s="40">
        <v>0</v>
      </c>
      <c r="L813" s="39">
        <v>0</v>
      </c>
      <c r="M813" s="39">
        <v>752964.18</v>
      </c>
      <c r="N813" s="39">
        <v>0</v>
      </c>
      <c r="O813" s="39">
        <v>0</v>
      </c>
      <c r="P813" s="39">
        <v>0</v>
      </c>
      <c r="Q813" s="39">
        <v>0</v>
      </c>
      <c r="R813" s="39">
        <v>0</v>
      </c>
      <c r="S813" s="39">
        <v>0</v>
      </c>
      <c r="T813" s="39">
        <v>0</v>
      </c>
      <c r="U813" s="39">
        <v>0</v>
      </c>
      <c r="V813" s="39">
        <v>0</v>
      </c>
      <c r="W813" s="39">
        <v>0</v>
      </c>
      <c r="X813" s="39">
        <v>0</v>
      </c>
      <c r="Y813" s="39">
        <v>0</v>
      </c>
      <c r="Z813" s="39">
        <v>0</v>
      </c>
      <c r="AA813" s="39">
        <v>0</v>
      </c>
      <c r="AB813" s="41">
        <v>2021</v>
      </c>
    </row>
    <row r="814" spans="1:28" ht="35.25" customHeight="1">
      <c r="A814" s="11">
        <v>1</v>
      </c>
      <c r="B814" s="2">
        <f>SUBTOTAL(103,$A$800:A814)</f>
        <v>15</v>
      </c>
      <c r="C814" s="8" t="s">
        <v>212</v>
      </c>
      <c r="D814" s="36">
        <f t="shared" si="52"/>
        <v>1768192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0</v>
      </c>
      <c r="K814" s="40">
        <v>0</v>
      </c>
      <c r="L814" s="39">
        <v>0</v>
      </c>
      <c r="M814" s="39">
        <v>0</v>
      </c>
      <c r="N814" s="39">
        <v>0</v>
      </c>
      <c r="O814" s="39">
        <v>1768192</v>
      </c>
      <c r="P814" s="39">
        <v>0</v>
      </c>
      <c r="Q814" s="39">
        <v>0</v>
      </c>
      <c r="R814" s="39">
        <v>0</v>
      </c>
      <c r="S814" s="39">
        <v>0</v>
      </c>
      <c r="T814" s="39">
        <v>0</v>
      </c>
      <c r="U814" s="39">
        <v>0</v>
      </c>
      <c r="V814" s="39">
        <v>0</v>
      </c>
      <c r="W814" s="39">
        <v>0</v>
      </c>
      <c r="X814" s="39">
        <v>0</v>
      </c>
      <c r="Y814" s="39">
        <v>0</v>
      </c>
      <c r="Z814" s="39">
        <v>0</v>
      </c>
      <c r="AA814" s="39">
        <v>0</v>
      </c>
      <c r="AB814" s="41">
        <v>2021</v>
      </c>
    </row>
    <row r="815" spans="1:28" ht="35.25" customHeight="1">
      <c r="A815" s="11">
        <v>1</v>
      </c>
      <c r="B815" s="2">
        <f>SUBTOTAL(103,$A$800:A815)</f>
        <v>16</v>
      </c>
      <c r="C815" s="8" t="s">
        <v>282</v>
      </c>
      <c r="D815" s="36">
        <f t="shared" si="52"/>
        <v>1263000</v>
      </c>
      <c r="E815" s="39">
        <v>0</v>
      </c>
      <c r="F815" s="39">
        <v>0</v>
      </c>
      <c r="G815" s="39">
        <v>1200000</v>
      </c>
      <c r="H815" s="39">
        <v>0</v>
      </c>
      <c r="I815" s="39">
        <v>63000</v>
      </c>
      <c r="J815" s="39">
        <v>0</v>
      </c>
      <c r="K815" s="40">
        <v>0</v>
      </c>
      <c r="L815" s="39">
        <v>0</v>
      </c>
      <c r="M815" s="39">
        <v>0</v>
      </c>
      <c r="N815" s="39">
        <v>0</v>
      </c>
      <c r="O815" s="42">
        <v>0</v>
      </c>
      <c r="P815" s="39">
        <v>0</v>
      </c>
      <c r="Q815" s="39">
        <v>0</v>
      </c>
      <c r="R815" s="39">
        <v>0</v>
      </c>
      <c r="S815" s="39">
        <v>0</v>
      </c>
      <c r="T815" s="39">
        <v>0</v>
      </c>
      <c r="U815" s="39">
        <v>0</v>
      </c>
      <c r="V815" s="39">
        <v>0</v>
      </c>
      <c r="W815" s="39">
        <v>0</v>
      </c>
      <c r="X815" s="39">
        <v>0</v>
      </c>
      <c r="Y815" s="39">
        <v>0</v>
      </c>
      <c r="Z815" s="39">
        <v>0</v>
      </c>
      <c r="AA815" s="39">
        <v>0</v>
      </c>
      <c r="AB815" s="41">
        <v>2021</v>
      </c>
    </row>
    <row r="816" spans="1:28" ht="35.25" customHeight="1">
      <c r="A816" s="11">
        <v>1</v>
      </c>
      <c r="B816" s="2">
        <f>SUBTOTAL(103,$A$800:A816)</f>
        <v>17</v>
      </c>
      <c r="C816" s="8" t="s">
        <v>284</v>
      </c>
      <c r="D816" s="36">
        <f t="shared" si="52"/>
        <v>1400000</v>
      </c>
      <c r="E816" s="39">
        <v>0</v>
      </c>
      <c r="F816" s="39">
        <v>0</v>
      </c>
      <c r="G816" s="39">
        <v>1400000</v>
      </c>
      <c r="H816" s="39">
        <v>0</v>
      </c>
      <c r="I816" s="39">
        <v>0</v>
      </c>
      <c r="J816" s="39">
        <v>0</v>
      </c>
      <c r="K816" s="40">
        <v>0</v>
      </c>
      <c r="L816" s="39">
        <v>0</v>
      </c>
      <c r="M816" s="39">
        <v>0</v>
      </c>
      <c r="N816" s="39">
        <v>0</v>
      </c>
      <c r="O816" s="42">
        <v>0</v>
      </c>
      <c r="P816" s="39">
        <v>0</v>
      </c>
      <c r="Q816" s="39">
        <v>0</v>
      </c>
      <c r="R816" s="39">
        <v>0</v>
      </c>
      <c r="S816" s="39">
        <v>0</v>
      </c>
      <c r="T816" s="39">
        <v>0</v>
      </c>
      <c r="U816" s="39">
        <v>0</v>
      </c>
      <c r="V816" s="39">
        <v>0</v>
      </c>
      <c r="W816" s="39">
        <v>0</v>
      </c>
      <c r="X816" s="39">
        <v>0</v>
      </c>
      <c r="Y816" s="39">
        <v>0</v>
      </c>
      <c r="Z816" s="39">
        <v>0</v>
      </c>
      <c r="AA816" s="39">
        <v>0</v>
      </c>
      <c r="AB816" s="41">
        <v>2021</v>
      </c>
    </row>
    <row r="817" spans="1:28" ht="35.25" customHeight="1">
      <c r="A817" s="11">
        <v>1</v>
      </c>
      <c r="B817" s="2">
        <f>SUBTOTAL(103,$A$800:A817)</f>
        <v>18</v>
      </c>
      <c r="C817" s="8" t="s">
        <v>285</v>
      </c>
      <c r="D817" s="36">
        <f t="shared" si="52"/>
        <v>1003768</v>
      </c>
      <c r="E817" s="39">
        <v>0</v>
      </c>
      <c r="F817" s="39">
        <v>0</v>
      </c>
      <c r="G817" s="39">
        <v>0</v>
      </c>
      <c r="H817" s="39">
        <v>0</v>
      </c>
      <c r="I817" s="39">
        <v>1003768</v>
      </c>
      <c r="J817" s="39">
        <v>0</v>
      </c>
      <c r="K817" s="40">
        <v>0</v>
      </c>
      <c r="L817" s="39">
        <v>0</v>
      </c>
      <c r="M817" s="39">
        <v>0</v>
      </c>
      <c r="N817" s="39">
        <v>0</v>
      </c>
      <c r="O817" s="42">
        <v>0</v>
      </c>
      <c r="P817" s="39">
        <v>0</v>
      </c>
      <c r="Q817" s="39">
        <v>0</v>
      </c>
      <c r="R817" s="39">
        <v>0</v>
      </c>
      <c r="S817" s="39">
        <v>0</v>
      </c>
      <c r="T817" s="39">
        <v>0</v>
      </c>
      <c r="U817" s="39">
        <v>0</v>
      </c>
      <c r="V817" s="39">
        <v>0</v>
      </c>
      <c r="W817" s="39">
        <v>0</v>
      </c>
      <c r="X817" s="39">
        <v>0</v>
      </c>
      <c r="Y817" s="39">
        <v>0</v>
      </c>
      <c r="Z817" s="39">
        <v>0</v>
      </c>
      <c r="AA817" s="39">
        <v>0</v>
      </c>
      <c r="AB817" s="41">
        <v>2021</v>
      </c>
    </row>
    <row r="818" spans="1:28" ht="35.25" customHeight="1">
      <c r="A818" s="11">
        <v>1</v>
      </c>
      <c r="B818" s="2">
        <f>SUBTOTAL(103,$A$800:A818)</f>
        <v>19</v>
      </c>
      <c r="C818" s="8" t="s">
        <v>115</v>
      </c>
      <c r="D818" s="36">
        <f t="shared" si="52"/>
        <v>1272140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0</v>
      </c>
      <c r="K818" s="40">
        <v>0</v>
      </c>
      <c r="L818" s="39">
        <v>0</v>
      </c>
      <c r="M818" s="39">
        <v>1272140</v>
      </c>
      <c r="N818" s="39">
        <v>0</v>
      </c>
      <c r="O818" s="39">
        <v>0</v>
      </c>
      <c r="P818" s="39">
        <v>0</v>
      </c>
      <c r="Q818" s="39">
        <v>0</v>
      </c>
      <c r="R818" s="39">
        <v>0</v>
      </c>
      <c r="S818" s="39">
        <v>0</v>
      </c>
      <c r="T818" s="39">
        <v>0</v>
      </c>
      <c r="U818" s="39">
        <v>0</v>
      </c>
      <c r="V818" s="39">
        <v>0</v>
      </c>
      <c r="W818" s="39">
        <v>0</v>
      </c>
      <c r="X818" s="39">
        <v>0</v>
      </c>
      <c r="Y818" s="39">
        <v>0</v>
      </c>
      <c r="Z818" s="39">
        <v>0</v>
      </c>
      <c r="AA818" s="39">
        <v>0</v>
      </c>
      <c r="AB818" s="41">
        <v>2021</v>
      </c>
    </row>
    <row r="819" spans="1:28" ht="35.25" customHeight="1">
      <c r="A819" s="11">
        <v>1</v>
      </c>
      <c r="B819" s="2">
        <f>SUBTOTAL(103,$A$800:A819)</f>
        <v>20</v>
      </c>
      <c r="C819" s="8" t="s">
        <v>839</v>
      </c>
      <c r="D819" s="36">
        <f t="shared" si="52"/>
        <v>651000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0</v>
      </c>
      <c r="K819" s="40">
        <v>0</v>
      </c>
      <c r="L819" s="39">
        <v>0</v>
      </c>
      <c r="M819" s="39">
        <v>0</v>
      </c>
      <c r="N819" s="39">
        <v>0</v>
      </c>
      <c r="O819" s="39">
        <v>651000</v>
      </c>
      <c r="P819" s="39">
        <v>0</v>
      </c>
      <c r="Q819" s="39">
        <v>0</v>
      </c>
      <c r="R819" s="39">
        <v>0</v>
      </c>
      <c r="S819" s="39">
        <v>0</v>
      </c>
      <c r="T819" s="39">
        <v>0</v>
      </c>
      <c r="U819" s="39">
        <v>0</v>
      </c>
      <c r="V819" s="39">
        <v>0</v>
      </c>
      <c r="W819" s="39">
        <v>0</v>
      </c>
      <c r="X819" s="39">
        <v>0</v>
      </c>
      <c r="Y819" s="39">
        <v>0</v>
      </c>
      <c r="Z819" s="39">
        <v>0</v>
      </c>
      <c r="AA819" s="39">
        <v>0</v>
      </c>
      <c r="AB819" s="41">
        <v>2021</v>
      </c>
    </row>
    <row r="820" spans="1:28" ht="35.25" customHeight="1">
      <c r="A820" s="11">
        <v>1</v>
      </c>
      <c r="B820" s="2">
        <f>SUBTOTAL(103,$A$800:A820)</f>
        <v>21</v>
      </c>
      <c r="C820" s="8" t="s">
        <v>219</v>
      </c>
      <c r="D820" s="36">
        <f t="shared" si="52"/>
        <v>735038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40">
        <v>0</v>
      </c>
      <c r="L820" s="39">
        <v>0</v>
      </c>
      <c r="M820" s="39">
        <v>0</v>
      </c>
      <c r="N820" s="39">
        <v>0</v>
      </c>
      <c r="O820" s="42">
        <v>495100</v>
      </c>
      <c r="P820" s="39">
        <v>0</v>
      </c>
      <c r="Q820" s="39">
        <v>0</v>
      </c>
      <c r="R820" s="39">
        <v>0</v>
      </c>
      <c r="S820" s="39">
        <v>0</v>
      </c>
      <c r="T820" s="39">
        <v>0</v>
      </c>
      <c r="U820" s="39">
        <v>0</v>
      </c>
      <c r="V820" s="39">
        <v>0</v>
      </c>
      <c r="W820" s="39">
        <v>239938</v>
      </c>
      <c r="X820" s="39">
        <v>0</v>
      </c>
      <c r="Y820" s="39">
        <v>0</v>
      </c>
      <c r="Z820" s="39">
        <v>0</v>
      </c>
      <c r="AA820" s="39">
        <v>0</v>
      </c>
      <c r="AB820" s="41">
        <v>2021</v>
      </c>
    </row>
    <row r="821" spans="1:28" ht="35.25" customHeight="1">
      <c r="A821" s="11">
        <v>1</v>
      </c>
      <c r="B821" s="2">
        <f>SUBTOTAL(103,$A$800:A821)</f>
        <v>22</v>
      </c>
      <c r="C821" s="8" t="s">
        <v>932</v>
      </c>
      <c r="D821" s="36">
        <f t="shared" si="52"/>
        <v>1330802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0</v>
      </c>
      <c r="K821" s="40">
        <v>0</v>
      </c>
      <c r="L821" s="39">
        <v>0</v>
      </c>
      <c r="M821" s="39">
        <v>0</v>
      </c>
      <c r="N821" s="39">
        <v>0</v>
      </c>
      <c r="O821" s="39">
        <v>1330802</v>
      </c>
      <c r="P821" s="39">
        <v>0</v>
      </c>
      <c r="Q821" s="39">
        <v>0</v>
      </c>
      <c r="R821" s="39">
        <v>0</v>
      </c>
      <c r="S821" s="39">
        <v>0</v>
      </c>
      <c r="T821" s="39">
        <v>0</v>
      </c>
      <c r="U821" s="39">
        <v>0</v>
      </c>
      <c r="V821" s="39">
        <v>0</v>
      </c>
      <c r="W821" s="39">
        <v>0</v>
      </c>
      <c r="X821" s="39">
        <v>0</v>
      </c>
      <c r="Y821" s="39">
        <v>0</v>
      </c>
      <c r="Z821" s="39">
        <v>0</v>
      </c>
      <c r="AA821" s="39">
        <v>0</v>
      </c>
      <c r="AB821" s="41">
        <v>2021</v>
      </c>
    </row>
    <row r="822" spans="1:28" ht="35.25" customHeight="1">
      <c r="A822" s="11">
        <v>1</v>
      </c>
      <c r="B822" s="2">
        <f>SUBTOTAL(103,$A$800:A822)</f>
        <v>23</v>
      </c>
      <c r="C822" s="8" t="s">
        <v>1177</v>
      </c>
      <c r="D822" s="36">
        <f t="shared" si="52"/>
        <v>246222</v>
      </c>
      <c r="E822" s="39">
        <v>0</v>
      </c>
      <c r="F822" s="39">
        <v>0</v>
      </c>
      <c r="G822" s="39">
        <v>0</v>
      </c>
      <c r="H822" s="39">
        <v>0</v>
      </c>
      <c r="I822" s="39">
        <v>0</v>
      </c>
      <c r="J822" s="39">
        <v>0</v>
      </c>
      <c r="K822" s="40">
        <v>0</v>
      </c>
      <c r="L822" s="39">
        <v>0</v>
      </c>
      <c r="M822" s="39">
        <v>0</v>
      </c>
      <c r="N822" s="39">
        <v>0</v>
      </c>
      <c r="O822" s="39">
        <v>246222</v>
      </c>
      <c r="P822" s="39">
        <v>0</v>
      </c>
      <c r="Q822" s="39">
        <v>0</v>
      </c>
      <c r="R822" s="39">
        <v>0</v>
      </c>
      <c r="S822" s="39">
        <v>0</v>
      </c>
      <c r="T822" s="39">
        <v>0</v>
      </c>
      <c r="U822" s="39">
        <v>0</v>
      </c>
      <c r="V822" s="39">
        <v>0</v>
      </c>
      <c r="W822" s="39">
        <v>0</v>
      </c>
      <c r="X822" s="39">
        <v>0</v>
      </c>
      <c r="Y822" s="39">
        <v>0</v>
      </c>
      <c r="Z822" s="39">
        <v>0</v>
      </c>
      <c r="AA822" s="39">
        <v>0</v>
      </c>
      <c r="AB822" s="41">
        <v>2021</v>
      </c>
    </row>
    <row r="823" spans="1:28" ht="35.25" customHeight="1">
      <c r="A823" s="11">
        <v>1</v>
      </c>
      <c r="B823" s="2">
        <f>SUBTOTAL(103,$A$800:A823)</f>
        <v>24</v>
      </c>
      <c r="C823" s="8" t="s">
        <v>823</v>
      </c>
      <c r="D823" s="36">
        <f t="shared" si="43"/>
        <v>1134426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40">
        <v>0</v>
      </c>
      <c r="L823" s="39">
        <v>0</v>
      </c>
      <c r="M823" s="39">
        <v>0</v>
      </c>
      <c r="N823" s="39">
        <v>0</v>
      </c>
      <c r="O823" s="39">
        <f>506429+627997</f>
        <v>1134426</v>
      </c>
      <c r="P823" s="39">
        <v>0</v>
      </c>
      <c r="Q823" s="39">
        <v>0</v>
      </c>
      <c r="R823" s="39">
        <v>0</v>
      </c>
      <c r="S823" s="39">
        <v>0</v>
      </c>
      <c r="T823" s="39">
        <v>0</v>
      </c>
      <c r="U823" s="39">
        <v>0</v>
      </c>
      <c r="V823" s="39">
        <v>0</v>
      </c>
      <c r="W823" s="39">
        <v>0</v>
      </c>
      <c r="X823" s="39">
        <v>0</v>
      </c>
      <c r="Y823" s="39">
        <v>0</v>
      </c>
      <c r="Z823" s="39">
        <v>0</v>
      </c>
      <c r="AA823" s="39">
        <v>0</v>
      </c>
      <c r="AB823" s="41">
        <v>2021</v>
      </c>
    </row>
    <row r="824" spans="1:28" ht="35.25" customHeight="1">
      <c r="A824" s="11">
        <v>1</v>
      </c>
      <c r="B824" s="2">
        <f>SUBTOTAL(103,$A$800:A824)</f>
        <v>25</v>
      </c>
      <c r="C824" s="8" t="s">
        <v>927</v>
      </c>
      <c r="D824" s="36">
        <f t="shared" si="43"/>
        <v>512296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0</v>
      </c>
      <c r="K824" s="40">
        <v>0</v>
      </c>
      <c r="L824" s="39">
        <v>0</v>
      </c>
      <c r="M824" s="39">
        <v>0</v>
      </c>
      <c r="N824" s="39">
        <v>0</v>
      </c>
      <c r="O824" s="39">
        <v>512296</v>
      </c>
      <c r="P824" s="39">
        <v>0</v>
      </c>
      <c r="Q824" s="39">
        <v>0</v>
      </c>
      <c r="R824" s="39">
        <v>0</v>
      </c>
      <c r="S824" s="39">
        <v>0</v>
      </c>
      <c r="T824" s="39">
        <v>0</v>
      </c>
      <c r="U824" s="39">
        <v>0</v>
      </c>
      <c r="V824" s="39">
        <v>0</v>
      </c>
      <c r="W824" s="39">
        <v>0</v>
      </c>
      <c r="X824" s="39">
        <v>0</v>
      </c>
      <c r="Y824" s="39">
        <v>0</v>
      </c>
      <c r="Z824" s="39">
        <v>0</v>
      </c>
      <c r="AA824" s="39">
        <v>0</v>
      </c>
      <c r="AB824" s="41">
        <v>2021</v>
      </c>
    </row>
    <row r="825" spans="1:28" ht="35.25" customHeight="1">
      <c r="A825" s="11">
        <v>1</v>
      </c>
      <c r="B825" s="2">
        <f>SUBTOTAL(103,$A$800:A825)</f>
        <v>26</v>
      </c>
      <c r="C825" s="8" t="s">
        <v>919</v>
      </c>
      <c r="D825" s="36">
        <f t="shared" si="43"/>
        <v>488307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0</v>
      </c>
      <c r="K825" s="40">
        <v>0</v>
      </c>
      <c r="L825" s="39">
        <v>0</v>
      </c>
      <c r="M825" s="39">
        <v>0</v>
      </c>
      <c r="N825" s="39">
        <v>0</v>
      </c>
      <c r="O825" s="39">
        <v>488307</v>
      </c>
      <c r="P825" s="39">
        <v>0</v>
      </c>
      <c r="Q825" s="39">
        <v>0</v>
      </c>
      <c r="R825" s="39">
        <v>0</v>
      </c>
      <c r="S825" s="39">
        <v>0</v>
      </c>
      <c r="T825" s="39">
        <v>0</v>
      </c>
      <c r="U825" s="39">
        <v>0</v>
      </c>
      <c r="V825" s="39">
        <v>0</v>
      </c>
      <c r="W825" s="39">
        <v>0</v>
      </c>
      <c r="X825" s="39">
        <v>0</v>
      </c>
      <c r="Y825" s="39">
        <v>0</v>
      </c>
      <c r="Z825" s="39">
        <v>0</v>
      </c>
      <c r="AA825" s="39">
        <v>0</v>
      </c>
      <c r="AB825" s="41">
        <v>2021</v>
      </c>
    </row>
    <row r="826" spans="1:28" ht="35.25" customHeight="1">
      <c r="A826" s="11">
        <v>1</v>
      </c>
      <c r="B826" s="2">
        <f>SUBTOTAL(103,$A$800:A826)</f>
        <v>27</v>
      </c>
      <c r="C826" s="8" t="s">
        <v>828</v>
      </c>
      <c r="D826" s="36">
        <f t="shared" si="43"/>
        <v>361996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0</v>
      </c>
      <c r="K826" s="40">
        <v>0</v>
      </c>
      <c r="L826" s="39">
        <v>0</v>
      </c>
      <c r="M826" s="39">
        <v>0</v>
      </c>
      <c r="N826" s="39">
        <v>0</v>
      </c>
      <c r="O826" s="39">
        <v>361996</v>
      </c>
      <c r="P826" s="39">
        <v>0</v>
      </c>
      <c r="Q826" s="39">
        <v>0</v>
      </c>
      <c r="R826" s="39">
        <v>0</v>
      </c>
      <c r="S826" s="39">
        <v>0</v>
      </c>
      <c r="T826" s="39">
        <v>0</v>
      </c>
      <c r="U826" s="39">
        <v>0</v>
      </c>
      <c r="V826" s="39">
        <v>0</v>
      </c>
      <c r="W826" s="39">
        <v>0</v>
      </c>
      <c r="X826" s="39">
        <v>0</v>
      </c>
      <c r="Y826" s="39">
        <v>0</v>
      </c>
      <c r="Z826" s="39">
        <v>0</v>
      </c>
      <c r="AA826" s="39">
        <v>0</v>
      </c>
      <c r="AB826" s="41">
        <v>2021</v>
      </c>
    </row>
    <row r="827" spans="1:28" ht="35.25" customHeight="1">
      <c r="A827" s="11">
        <v>1</v>
      </c>
      <c r="B827" s="2">
        <f>SUBTOTAL(103,$A$800:A827)</f>
        <v>28</v>
      </c>
      <c r="C827" s="8" t="s">
        <v>840</v>
      </c>
      <c r="D827" s="36">
        <f t="shared" si="43"/>
        <v>412830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0</v>
      </c>
      <c r="K827" s="40">
        <v>0</v>
      </c>
      <c r="L827" s="39">
        <v>0</v>
      </c>
      <c r="M827" s="39">
        <v>0</v>
      </c>
      <c r="N827" s="39">
        <v>0</v>
      </c>
      <c r="O827" s="39">
        <v>412830</v>
      </c>
      <c r="P827" s="39">
        <v>0</v>
      </c>
      <c r="Q827" s="39">
        <v>0</v>
      </c>
      <c r="R827" s="39">
        <v>0</v>
      </c>
      <c r="S827" s="39">
        <v>0</v>
      </c>
      <c r="T827" s="39">
        <v>0</v>
      </c>
      <c r="U827" s="39">
        <v>0</v>
      </c>
      <c r="V827" s="39">
        <v>0</v>
      </c>
      <c r="W827" s="39">
        <v>0</v>
      </c>
      <c r="X827" s="39">
        <v>0</v>
      </c>
      <c r="Y827" s="39">
        <v>0</v>
      </c>
      <c r="Z827" s="39">
        <v>0</v>
      </c>
      <c r="AA827" s="39">
        <v>0</v>
      </c>
      <c r="AB827" s="41">
        <v>2021</v>
      </c>
    </row>
    <row r="828" spans="1:28" ht="35.25" customHeight="1">
      <c r="A828" s="11">
        <v>1</v>
      </c>
      <c r="B828" s="2">
        <f>SUBTOTAL(103,$A$800:A828)</f>
        <v>29</v>
      </c>
      <c r="C828" s="8" t="s">
        <v>1188</v>
      </c>
      <c r="D828" s="36">
        <f t="shared" si="43"/>
        <v>1450000</v>
      </c>
      <c r="E828" s="39">
        <v>0</v>
      </c>
      <c r="F828" s="39">
        <v>0</v>
      </c>
      <c r="G828" s="39">
        <v>0</v>
      </c>
      <c r="H828" s="39">
        <v>0</v>
      </c>
      <c r="I828" s="39">
        <v>0</v>
      </c>
      <c r="J828" s="39">
        <v>0</v>
      </c>
      <c r="K828" s="40">
        <v>0</v>
      </c>
      <c r="L828" s="39">
        <v>0</v>
      </c>
      <c r="M828" s="39">
        <v>1450000</v>
      </c>
      <c r="N828" s="39">
        <v>0</v>
      </c>
      <c r="O828" s="39">
        <v>0</v>
      </c>
      <c r="P828" s="39">
        <v>0</v>
      </c>
      <c r="Q828" s="39">
        <v>0</v>
      </c>
      <c r="R828" s="39">
        <v>0</v>
      </c>
      <c r="S828" s="39">
        <v>0</v>
      </c>
      <c r="T828" s="39">
        <v>0</v>
      </c>
      <c r="U828" s="39">
        <v>0</v>
      </c>
      <c r="V828" s="39">
        <v>0</v>
      </c>
      <c r="W828" s="39">
        <v>0</v>
      </c>
      <c r="X828" s="39">
        <v>0</v>
      </c>
      <c r="Y828" s="39">
        <v>0</v>
      </c>
      <c r="Z828" s="39">
        <v>0</v>
      </c>
      <c r="AA828" s="39">
        <v>0</v>
      </c>
      <c r="AB828" s="41">
        <v>2021</v>
      </c>
    </row>
    <row r="829" spans="1:28" ht="35.25" customHeight="1">
      <c r="A829" s="11">
        <v>1</v>
      </c>
      <c r="B829" s="2">
        <f>SUBTOTAL(103,$A$800:A829)</f>
        <v>30</v>
      </c>
      <c r="C829" s="8" t="s">
        <v>1190</v>
      </c>
      <c r="D829" s="36">
        <f t="shared" si="43"/>
        <v>5700000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0</v>
      </c>
      <c r="K829" s="40">
        <v>3</v>
      </c>
      <c r="L829" s="39">
        <v>5700000</v>
      </c>
      <c r="M829" s="39">
        <v>0</v>
      </c>
      <c r="N829" s="39">
        <v>0</v>
      </c>
      <c r="O829" s="42">
        <v>0</v>
      </c>
      <c r="P829" s="39">
        <v>0</v>
      </c>
      <c r="Q829" s="39">
        <v>0</v>
      </c>
      <c r="R829" s="39">
        <v>0</v>
      </c>
      <c r="S829" s="39">
        <v>0</v>
      </c>
      <c r="T829" s="39">
        <v>0</v>
      </c>
      <c r="U829" s="39">
        <v>0</v>
      </c>
      <c r="V829" s="39">
        <v>0</v>
      </c>
      <c r="W829" s="39">
        <v>0</v>
      </c>
      <c r="X829" s="39">
        <v>0</v>
      </c>
      <c r="Y829" s="39">
        <v>0</v>
      </c>
      <c r="Z829" s="39">
        <v>0</v>
      </c>
      <c r="AA829" s="39">
        <v>0</v>
      </c>
      <c r="AB829" s="41">
        <v>2021</v>
      </c>
    </row>
    <row r="830" spans="1:28" ht="35.25" customHeight="1">
      <c r="A830" s="11">
        <v>1</v>
      </c>
      <c r="B830" s="2">
        <f>SUBTOTAL(103,$A$800:A830)</f>
        <v>31</v>
      </c>
      <c r="C830" s="8" t="s">
        <v>291</v>
      </c>
      <c r="D830" s="36">
        <f t="shared" si="43"/>
        <v>391000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0</v>
      </c>
      <c r="K830" s="40">
        <v>0</v>
      </c>
      <c r="L830" s="39">
        <v>0</v>
      </c>
      <c r="M830" s="39">
        <v>0</v>
      </c>
      <c r="N830" s="39">
        <v>0</v>
      </c>
      <c r="O830" s="39">
        <v>391000</v>
      </c>
      <c r="P830" s="39">
        <v>0</v>
      </c>
      <c r="Q830" s="39">
        <v>0</v>
      </c>
      <c r="R830" s="39">
        <v>0</v>
      </c>
      <c r="S830" s="39">
        <v>0</v>
      </c>
      <c r="T830" s="39">
        <v>0</v>
      </c>
      <c r="U830" s="39">
        <v>0</v>
      </c>
      <c r="V830" s="39">
        <v>0</v>
      </c>
      <c r="W830" s="39">
        <v>0</v>
      </c>
      <c r="X830" s="39">
        <v>0</v>
      </c>
      <c r="Y830" s="39">
        <v>0</v>
      </c>
      <c r="Z830" s="39">
        <v>0</v>
      </c>
      <c r="AA830" s="39">
        <v>0</v>
      </c>
      <c r="AB830" s="41">
        <v>2021</v>
      </c>
    </row>
    <row r="831" spans="1:28" ht="35.25" customHeight="1">
      <c r="A831" s="11">
        <v>1</v>
      </c>
      <c r="B831" s="2">
        <f>SUBTOTAL(103,$A$800:A831)</f>
        <v>32</v>
      </c>
      <c r="C831" s="8" t="s">
        <v>930</v>
      </c>
      <c r="D831" s="36">
        <f t="shared" si="43"/>
        <v>1387994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0</v>
      </c>
      <c r="K831" s="40">
        <v>0</v>
      </c>
      <c r="L831" s="39">
        <v>0</v>
      </c>
      <c r="M831" s="39">
        <v>0</v>
      </c>
      <c r="N831" s="39">
        <v>0</v>
      </c>
      <c r="O831" s="39">
        <v>596648</v>
      </c>
      <c r="P831" s="39">
        <v>0</v>
      </c>
      <c r="Q831" s="39">
        <v>0</v>
      </c>
      <c r="R831" s="39">
        <v>0</v>
      </c>
      <c r="S831" s="39">
        <v>0</v>
      </c>
      <c r="T831" s="39">
        <v>0</v>
      </c>
      <c r="U831" s="39">
        <v>0</v>
      </c>
      <c r="V831" s="39">
        <v>0</v>
      </c>
      <c r="W831" s="39">
        <v>791346</v>
      </c>
      <c r="X831" s="39">
        <v>0</v>
      </c>
      <c r="Y831" s="39">
        <v>0</v>
      </c>
      <c r="Z831" s="39">
        <v>0</v>
      </c>
      <c r="AA831" s="39">
        <v>0</v>
      </c>
      <c r="AB831" s="41">
        <v>2021</v>
      </c>
    </row>
    <row r="832" spans="1:28" ht="35.25" customHeight="1">
      <c r="A832" s="11">
        <v>1</v>
      </c>
      <c r="B832" s="2">
        <f>SUBTOTAL(103,$A$800:A832)</f>
        <v>33</v>
      </c>
      <c r="C832" s="8" t="s">
        <v>121</v>
      </c>
      <c r="D832" s="36">
        <f t="shared" si="43"/>
        <v>1846060</v>
      </c>
      <c r="E832" s="39">
        <v>0</v>
      </c>
      <c r="F832" s="39">
        <v>0</v>
      </c>
      <c r="G832" s="39">
        <v>0</v>
      </c>
      <c r="H832" s="39">
        <v>0</v>
      </c>
      <c r="I832" s="39">
        <v>0</v>
      </c>
      <c r="J832" s="39">
        <v>0</v>
      </c>
      <c r="K832" s="40">
        <v>0</v>
      </c>
      <c r="L832" s="39">
        <v>0</v>
      </c>
      <c r="M832" s="39">
        <v>1846060</v>
      </c>
      <c r="N832" s="39">
        <v>0</v>
      </c>
      <c r="O832" s="39">
        <v>0</v>
      </c>
      <c r="P832" s="39">
        <v>0</v>
      </c>
      <c r="Q832" s="39">
        <v>0</v>
      </c>
      <c r="R832" s="39">
        <v>0</v>
      </c>
      <c r="S832" s="39">
        <v>0</v>
      </c>
      <c r="T832" s="39">
        <v>0</v>
      </c>
      <c r="U832" s="39">
        <v>0</v>
      </c>
      <c r="V832" s="39">
        <v>0</v>
      </c>
      <c r="W832" s="39">
        <v>0</v>
      </c>
      <c r="X832" s="39">
        <v>0</v>
      </c>
      <c r="Y832" s="39">
        <v>0</v>
      </c>
      <c r="Z832" s="39">
        <v>0</v>
      </c>
      <c r="AA832" s="39">
        <v>0</v>
      </c>
      <c r="AB832" s="41">
        <v>2021</v>
      </c>
    </row>
    <row r="833" spans="1:28" ht="35.25" customHeight="1">
      <c r="A833" s="11">
        <v>1</v>
      </c>
      <c r="B833" s="2">
        <f>SUBTOTAL(103,$A$800:A833)</f>
        <v>34</v>
      </c>
      <c r="C833" s="8" t="s">
        <v>1174</v>
      </c>
      <c r="D833" s="36">
        <f t="shared" si="43"/>
        <v>1575000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0</v>
      </c>
      <c r="K833" s="40">
        <v>0</v>
      </c>
      <c r="L833" s="39">
        <v>0</v>
      </c>
      <c r="M833" s="39">
        <v>1575000</v>
      </c>
      <c r="N833" s="39">
        <v>0</v>
      </c>
      <c r="O833" s="39">
        <v>0</v>
      </c>
      <c r="P833" s="39">
        <v>0</v>
      </c>
      <c r="Q833" s="39">
        <v>0</v>
      </c>
      <c r="R833" s="39">
        <v>0</v>
      </c>
      <c r="S833" s="39">
        <v>0</v>
      </c>
      <c r="T833" s="39">
        <v>0</v>
      </c>
      <c r="U833" s="39">
        <v>0</v>
      </c>
      <c r="V833" s="39">
        <v>0</v>
      </c>
      <c r="W833" s="39">
        <v>0</v>
      </c>
      <c r="X833" s="39">
        <v>0</v>
      </c>
      <c r="Y833" s="39">
        <v>0</v>
      </c>
      <c r="Z833" s="39">
        <v>0</v>
      </c>
      <c r="AA833" s="39">
        <v>0</v>
      </c>
      <c r="AB833" s="41">
        <v>2021</v>
      </c>
    </row>
    <row r="834" spans="1:28" ht="35.25" customHeight="1">
      <c r="A834" s="11">
        <v>1</v>
      </c>
      <c r="B834" s="2">
        <f>SUBTOTAL(103,$A$800:A834)</f>
        <v>35</v>
      </c>
      <c r="C834" s="8" t="s">
        <v>914</v>
      </c>
      <c r="D834" s="36">
        <f t="shared" si="43"/>
        <v>1283963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0</v>
      </c>
      <c r="K834" s="40">
        <v>0</v>
      </c>
      <c r="L834" s="39">
        <v>0</v>
      </c>
      <c r="M834" s="39">
        <v>1283963</v>
      </c>
      <c r="N834" s="39">
        <v>0</v>
      </c>
      <c r="O834" s="39">
        <v>0</v>
      </c>
      <c r="P834" s="39">
        <v>0</v>
      </c>
      <c r="Q834" s="39">
        <v>0</v>
      </c>
      <c r="R834" s="39">
        <v>0</v>
      </c>
      <c r="S834" s="39">
        <v>0</v>
      </c>
      <c r="T834" s="39">
        <v>0</v>
      </c>
      <c r="U834" s="39">
        <v>0</v>
      </c>
      <c r="V834" s="39">
        <v>0</v>
      </c>
      <c r="W834" s="39">
        <v>0</v>
      </c>
      <c r="X834" s="39">
        <v>0</v>
      </c>
      <c r="Y834" s="39">
        <v>0</v>
      </c>
      <c r="Z834" s="39">
        <v>0</v>
      </c>
      <c r="AA834" s="39">
        <v>0</v>
      </c>
      <c r="AB834" s="41">
        <v>2021</v>
      </c>
    </row>
    <row r="835" spans="1:28" ht="35.25" customHeight="1">
      <c r="A835" s="11">
        <v>1</v>
      </c>
      <c r="B835" s="2">
        <f>SUBTOTAL(103,$A$800:A835)</f>
        <v>36</v>
      </c>
      <c r="C835" s="8" t="s">
        <v>883</v>
      </c>
      <c r="D835" s="36">
        <f t="shared" si="43"/>
        <v>1538891.46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0</v>
      </c>
      <c r="K835" s="40">
        <v>0</v>
      </c>
      <c r="L835" s="39">
        <v>0</v>
      </c>
      <c r="M835" s="39">
        <v>1538891.46</v>
      </c>
      <c r="N835" s="39">
        <v>0</v>
      </c>
      <c r="O835" s="39">
        <v>0</v>
      </c>
      <c r="P835" s="39">
        <v>0</v>
      </c>
      <c r="Q835" s="39">
        <v>0</v>
      </c>
      <c r="R835" s="39">
        <v>0</v>
      </c>
      <c r="S835" s="39">
        <v>0</v>
      </c>
      <c r="T835" s="39">
        <v>0</v>
      </c>
      <c r="U835" s="39">
        <v>0</v>
      </c>
      <c r="V835" s="39">
        <v>0</v>
      </c>
      <c r="W835" s="39">
        <v>0</v>
      </c>
      <c r="X835" s="39">
        <v>0</v>
      </c>
      <c r="Y835" s="39">
        <v>0</v>
      </c>
      <c r="Z835" s="39">
        <v>0</v>
      </c>
      <c r="AA835" s="39">
        <v>0</v>
      </c>
      <c r="AB835" s="41">
        <v>2021</v>
      </c>
    </row>
    <row r="836" spans="1:28" ht="35.25" customHeight="1">
      <c r="A836" s="11">
        <v>1</v>
      </c>
      <c r="B836" s="2">
        <f>SUBTOTAL(103,$A$800:A836)</f>
        <v>37</v>
      </c>
      <c r="C836" s="8" t="s">
        <v>1163</v>
      </c>
      <c r="D836" s="36">
        <f t="shared" si="43"/>
        <v>4162911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0</v>
      </c>
      <c r="K836" s="40">
        <v>0</v>
      </c>
      <c r="L836" s="39">
        <v>0</v>
      </c>
      <c r="M836" s="39">
        <v>4162911</v>
      </c>
      <c r="N836" s="39">
        <v>0</v>
      </c>
      <c r="O836" s="39">
        <v>0</v>
      </c>
      <c r="P836" s="39">
        <v>0</v>
      </c>
      <c r="Q836" s="39">
        <v>0</v>
      </c>
      <c r="R836" s="39">
        <v>0</v>
      </c>
      <c r="S836" s="39">
        <v>0</v>
      </c>
      <c r="T836" s="39">
        <v>0</v>
      </c>
      <c r="U836" s="39">
        <v>0</v>
      </c>
      <c r="V836" s="39">
        <v>0</v>
      </c>
      <c r="W836" s="39">
        <v>0</v>
      </c>
      <c r="X836" s="39">
        <v>0</v>
      </c>
      <c r="Y836" s="39">
        <v>0</v>
      </c>
      <c r="Z836" s="39">
        <v>0</v>
      </c>
      <c r="AA836" s="39">
        <v>0</v>
      </c>
      <c r="AB836" s="41">
        <v>2021</v>
      </c>
    </row>
    <row r="837" spans="1:28" ht="35.25" customHeight="1">
      <c r="A837" s="11">
        <v>1</v>
      </c>
      <c r="B837" s="2">
        <f>SUBTOTAL(103,$A$800:A837)</f>
        <v>38</v>
      </c>
      <c r="C837" s="8" t="s">
        <v>897</v>
      </c>
      <c r="D837" s="36">
        <f t="shared" si="43"/>
        <v>171600</v>
      </c>
      <c r="E837" s="39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0</v>
      </c>
      <c r="K837" s="40">
        <v>0</v>
      </c>
      <c r="L837" s="39">
        <v>0</v>
      </c>
      <c r="M837" s="39">
        <v>0</v>
      </c>
      <c r="N837" s="39">
        <v>0</v>
      </c>
      <c r="O837" s="39">
        <v>171600</v>
      </c>
      <c r="P837" s="39">
        <v>0</v>
      </c>
      <c r="Q837" s="39">
        <v>0</v>
      </c>
      <c r="R837" s="39">
        <v>0</v>
      </c>
      <c r="S837" s="39">
        <v>0</v>
      </c>
      <c r="T837" s="39">
        <v>0</v>
      </c>
      <c r="U837" s="39">
        <v>0</v>
      </c>
      <c r="V837" s="39">
        <v>0</v>
      </c>
      <c r="W837" s="39">
        <v>0</v>
      </c>
      <c r="X837" s="39">
        <v>0</v>
      </c>
      <c r="Y837" s="39">
        <v>0</v>
      </c>
      <c r="Z837" s="39">
        <v>0</v>
      </c>
      <c r="AA837" s="39">
        <v>0</v>
      </c>
      <c r="AB837" s="41">
        <v>2021</v>
      </c>
    </row>
    <row r="838" spans="1:28" ht="35.25" customHeight="1">
      <c r="A838" s="11">
        <v>1</v>
      </c>
      <c r="B838" s="2">
        <f>SUBTOTAL(103,$A$800:A838)</f>
        <v>39</v>
      </c>
      <c r="C838" s="8" t="s">
        <v>1173</v>
      </c>
      <c r="D838" s="36">
        <f aca="true" t="shared" si="53" ref="D838:D901">E838+F838+G838+H838+I838+J838+L838+M838+N838+O838+P838+Q838+R838+S838+T838+U838+V838+W838+X838+Y838+Z838+AA838</f>
        <v>1293323.72</v>
      </c>
      <c r="E838" s="39">
        <v>0</v>
      </c>
      <c r="F838" s="39">
        <v>261266.72</v>
      </c>
      <c r="G838" s="39">
        <v>0</v>
      </c>
      <c r="H838" s="39">
        <v>0</v>
      </c>
      <c r="I838" s="39">
        <v>0</v>
      </c>
      <c r="J838" s="39">
        <v>0</v>
      </c>
      <c r="K838" s="40">
        <v>0</v>
      </c>
      <c r="L838" s="39">
        <v>0</v>
      </c>
      <c r="M838" s="39">
        <v>1032057</v>
      </c>
      <c r="N838" s="39">
        <v>0</v>
      </c>
      <c r="O838" s="39">
        <v>0</v>
      </c>
      <c r="P838" s="39">
        <v>0</v>
      </c>
      <c r="Q838" s="39">
        <v>0</v>
      </c>
      <c r="R838" s="39">
        <v>0</v>
      </c>
      <c r="S838" s="39">
        <v>0</v>
      </c>
      <c r="T838" s="39">
        <v>0</v>
      </c>
      <c r="U838" s="39">
        <v>0</v>
      </c>
      <c r="V838" s="39">
        <v>0</v>
      </c>
      <c r="W838" s="39">
        <v>0</v>
      </c>
      <c r="X838" s="39">
        <v>0</v>
      </c>
      <c r="Y838" s="39">
        <v>0</v>
      </c>
      <c r="Z838" s="39">
        <v>0</v>
      </c>
      <c r="AA838" s="39">
        <v>0</v>
      </c>
      <c r="AB838" s="41">
        <v>2021</v>
      </c>
    </row>
    <row r="839" spans="1:28" ht="35.25" customHeight="1">
      <c r="A839" s="11">
        <v>1</v>
      </c>
      <c r="B839" s="2">
        <f>SUBTOTAL(103,$A$800:A839)</f>
        <v>40</v>
      </c>
      <c r="C839" s="8" t="s">
        <v>1172</v>
      </c>
      <c r="D839" s="36">
        <f t="shared" si="53"/>
        <v>1808716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0</v>
      </c>
      <c r="K839" s="40">
        <v>0</v>
      </c>
      <c r="L839" s="39">
        <v>0</v>
      </c>
      <c r="M839" s="39">
        <v>1416509</v>
      </c>
      <c r="N839" s="39">
        <v>0</v>
      </c>
      <c r="O839" s="39">
        <v>392207</v>
      </c>
      <c r="P839" s="39">
        <v>0</v>
      </c>
      <c r="Q839" s="39">
        <v>0</v>
      </c>
      <c r="R839" s="39">
        <v>0</v>
      </c>
      <c r="S839" s="39">
        <v>0</v>
      </c>
      <c r="T839" s="39">
        <v>0</v>
      </c>
      <c r="U839" s="39">
        <v>0</v>
      </c>
      <c r="V839" s="39">
        <v>0</v>
      </c>
      <c r="W839" s="39">
        <v>0</v>
      </c>
      <c r="X839" s="39">
        <v>0</v>
      </c>
      <c r="Y839" s="39">
        <v>0</v>
      </c>
      <c r="Z839" s="39">
        <v>0</v>
      </c>
      <c r="AA839" s="39">
        <v>0</v>
      </c>
      <c r="AB839" s="41">
        <v>2021</v>
      </c>
    </row>
    <row r="840" spans="1:28" ht="35.25" customHeight="1">
      <c r="A840" s="11">
        <v>1</v>
      </c>
      <c r="B840" s="2">
        <f>SUBTOTAL(103,$A$800:A840)</f>
        <v>41</v>
      </c>
      <c r="C840" s="8" t="s">
        <v>1168</v>
      </c>
      <c r="D840" s="36">
        <f t="shared" si="53"/>
        <v>1249504</v>
      </c>
      <c r="E840" s="39">
        <v>0</v>
      </c>
      <c r="F840" s="39">
        <v>0</v>
      </c>
      <c r="G840" s="39">
        <v>149360</v>
      </c>
      <c r="H840" s="39">
        <v>0</v>
      </c>
      <c r="I840" s="39">
        <v>0</v>
      </c>
      <c r="J840" s="39">
        <v>0</v>
      </c>
      <c r="K840" s="40">
        <v>0</v>
      </c>
      <c r="L840" s="39">
        <v>0</v>
      </c>
      <c r="M840" s="39">
        <v>1100144</v>
      </c>
      <c r="N840" s="39">
        <v>0</v>
      </c>
      <c r="O840" s="39">
        <v>0</v>
      </c>
      <c r="P840" s="39">
        <v>0</v>
      </c>
      <c r="Q840" s="39">
        <v>0</v>
      </c>
      <c r="R840" s="39">
        <v>0</v>
      </c>
      <c r="S840" s="39">
        <v>0</v>
      </c>
      <c r="T840" s="39">
        <v>0</v>
      </c>
      <c r="U840" s="39">
        <v>0</v>
      </c>
      <c r="V840" s="39">
        <v>0</v>
      </c>
      <c r="W840" s="39">
        <v>0</v>
      </c>
      <c r="X840" s="39">
        <v>0</v>
      </c>
      <c r="Y840" s="39">
        <v>0</v>
      </c>
      <c r="Z840" s="39">
        <v>0</v>
      </c>
      <c r="AA840" s="39">
        <v>0</v>
      </c>
      <c r="AB840" s="41">
        <v>2021</v>
      </c>
    </row>
    <row r="841" spans="1:28" ht="35.25" customHeight="1">
      <c r="A841" s="11">
        <v>1</v>
      </c>
      <c r="B841" s="2">
        <f>SUBTOTAL(103,$A$800:A841)</f>
        <v>42</v>
      </c>
      <c r="C841" s="8" t="s">
        <v>1160</v>
      </c>
      <c r="D841" s="36">
        <f t="shared" si="53"/>
        <v>2139105.69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40">
        <v>0</v>
      </c>
      <c r="L841" s="39">
        <v>0</v>
      </c>
      <c r="M841" s="39">
        <v>0</v>
      </c>
      <c r="N841" s="39">
        <v>0</v>
      </c>
      <c r="O841" s="39">
        <v>2139105.69</v>
      </c>
      <c r="P841" s="39">
        <v>0</v>
      </c>
      <c r="Q841" s="39">
        <v>0</v>
      </c>
      <c r="R841" s="39">
        <v>0</v>
      </c>
      <c r="S841" s="39">
        <v>0</v>
      </c>
      <c r="T841" s="39">
        <v>0</v>
      </c>
      <c r="U841" s="39">
        <v>0</v>
      </c>
      <c r="V841" s="39">
        <v>0</v>
      </c>
      <c r="W841" s="39">
        <v>0</v>
      </c>
      <c r="X841" s="39">
        <v>0</v>
      </c>
      <c r="Y841" s="39">
        <v>0</v>
      </c>
      <c r="Z841" s="39">
        <v>0</v>
      </c>
      <c r="AA841" s="39">
        <v>0</v>
      </c>
      <c r="AB841" s="41">
        <v>2021</v>
      </c>
    </row>
    <row r="842" spans="1:28" ht="35.25" customHeight="1">
      <c r="A842" s="11">
        <v>1</v>
      </c>
      <c r="B842" s="2">
        <f>SUBTOTAL(103,$A$800:A842)</f>
        <v>43</v>
      </c>
      <c r="C842" s="8" t="s">
        <v>235</v>
      </c>
      <c r="D842" s="36">
        <f t="shared" si="53"/>
        <v>465791.69</v>
      </c>
      <c r="E842" s="39">
        <v>0</v>
      </c>
      <c r="F842" s="39">
        <v>0</v>
      </c>
      <c r="G842" s="39">
        <v>465791.69</v>
      </c>
      <c r="H842" s="39">
        <v>0</v>
      </c>
      <c r="I842" s="39">
        <v>0</v>
      </c>
      <c r="J842" s="39">
        <v>0</v>
      </c>
      <c r="K842" s="40">
        <v>0</v>
      </c>
      <c r="L842" s="39">
        <v>0</v>
      </c>
      <c r="M842" s="39">
        <v>0</v>
      </c>
      <c r="N842" s="39">
        <v>0</v>
      </c>
      <c r="O842" s="42">
        <v>0</v>
      </c>
      <c r="P842" s="39">
        <v>0</v>
      </c>
      <c r="Q842" s="39">
        <v>0</v>
      </c>
      <c r="R842" s="39">
        <v>0</v>
      </c>
      <c r="S842" s="39">
        <v>0</v>
      </c>
      <c r="T842" s="39">
        <v>0</v>
      </c>
      <c r="U842" s="39">
        <v>0</v>
      </c>
      <c r="V842" s="39">
        <v>0</v>
      </c>
      <c r="W842" s="39">
        <v>0</v>
      </c>
      <c r="X842" s="39">
        <v>0</v>
      </c>
      <c r="Y842" s="39">
        <v>0</v>
      </c>
      <c r="Z842" s="39">
        <v>0</v>
      </c>
      <c r="AA842" s="39">
        <v>0</v>
      </c>
      <c r="AB842" s="41">
        <v>2021</v>
      </c>
    </row>
    <row r="843" spans="1:28" ht="35.25" customHeight="1">
      <c r="A843" s="11">
        <v>1</v>
      </c>
      <c r="B843" s="2">
        <f>SUBTOTAL(103,$A$800:A843)</f>
        <v>44</v>
      </c>
      <c r="C843" s="8" t="s">
        <v>913</v>
      </c>
      <c r="D843" s="36">
        <f t="shared" si="53"/>
        <v>755540.39</v>
      </c>
      <c r="E843" s="39">
        <v>0</v>
      </c>
      <c r="F843" s="39">
        <v>0</v>
      </c>
      <c r="G843" s="39">
        <v>0</v>
      </c>
      <c r="H843" s="39">
        <v>0</v>
      </c>
      <c r="I843" s="39">
        <v>755540.39</v>
      </c>
      <c r="J843" s="39">
        <v>0</v>
      </c>
      <c r="K843" s="40">
        <v>0</v>
      </c>
      <c r="L843" s="39">
        <v>0</v>
      </c>
      <c r="M843" s="39">
        <v>0</v>
      </c>
      <c r="N843" s="39">
        <v>0</v>
      </c>
      <c r="O843" s="42">
        <v>0</v>
      </c>
      <c r="P843" s="39">
        <v>0</v>
      </c>
      <c r="Q843" s="39">
        <v>0</v>
      </c>
      <c r="R843" s="39">
        <v>0</v>
      </c>
      <c r="S843" s="39">
        <v>0</v>
      </c>
      <c r="T843" s="39">
        <v>0</v>
      </c>
      <c r="U843" s="39">
        <v>0</v>
      </c>
      <c r="V843" s="39">
        <v>0</v>
      </c>
      <c r="W843" s="39">
        <v>0</v>
      </c>
      <c r="X843" s="39">
        <v>0</v>
      </c>
      <c r="Y843" s="39">
        <v>0</v>
      </c>
      <c r="Z843" s="39">
        <v>0</v>
      </c>
      <c r="AA843" s="39">
        <v>0</v>
      </c>
      <c r="AB843" s="41">
        <v>2021</v>
      </c>
    </row>
    <row r="844" spans="1:28" ht="35.25" customHeight="1">
      <c r="A844" s="11">
        <v>1</v>
      </c>
      <c r="B844" s="2">
        <f>SUBTOTAL(103,$A$800:A844)</f>
        <v>45</v>
      </c>
      <c r="C844" s="8" t="s">
        <v>1170</v>
      </c>
      <c r="D844" s="36">
        <f t="shared" si="53"/>
        <v>1473050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0</v>
      </c>
      <c r="K844" s="40">
        <v>0</v>
      </c>
      <c r="L844" s="39">
        <v>0</v>
      </c>
      <c r="M844" s="39">
        <v>1473050</v>
      </c>
      <c r="N844" s="39">
        <v>0</v>
      </c>
      <c r="O844" s="39">
        <v>0</v>
      </c>
      <c r="P844" s="39">
        <v>0</v>
      </c>
      <c r="Q844" s="39">
        <v>0</v>
      </c>
      <c r="R844" s="39">
        <v>0</v>
      </c>
      <c r="S844" s="39">
        <v>0</v>
      </c>
      <c r="T844" s="39">
        <v>0</v>
      </c>
      <c r="U844" s="39">
        <v>0</v>
      </c>
      <c r="V844" s="39">
        <v>0</v>
      </c>
      <c r="W844" s="39">
        <v>0</v>
      </c>
      <c r="X844" s="39">
        <v>0</v>
      </c>
      <c r="Y844" s="39">
        <v>0</v>
      </c>
      <c r="Z844" s="39">
        <v>0</v>
      </c>
      <c r="AA844" s="39">
        <v>0</v>
      </c>
      <c r="AB844" s="41">
        <v>2021</v>
      </c>
    </row>
    <row r="845" spans="1:28" ht="35.25" customHeight="1">
      <c r="A845" s="11">
        <v>1</v>
      </c>
      <c r="B845" s="2">
        <f>SUBTOTAL(103,$A$800:A845)</f>
        <v>46</v>
      </c>
      <c r="C845" s="8" t="s">
        <v>1202</v>
      </c>
      <c r="D845" s="36">
        <f t="shared" si="53"/>
        <v>584306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0</v>
      </c>
      <c r="K845" s="40">
        <v>0</v>
      </c>
      <c r="L845" s="39">
        <v>0</v>
      </c>
      <c r="M845" s="39">
        <v>0</v>
      </c>
      <c r="N845" s="39">
        <v>0</v>
      </c>
      <c r="O845" s="39">
        <v>584306</v>
      </c>
      <c r="P845" s="39">
        <v>0</v>
      </c>
      <c r="Q845" s="39">
        <v>0</v>
      </c>
      <c r="R845" s="39">
        <v>0</v>
      </c>
      <c r="S845" s="39">
        <v>0</v>
      </c>
      <c r="T845" s="39">
        <v>0</v>
      </c>
      <c r="U845" s="39">
        <v>0</v>
      </c>
      <c r="V845" s="39">
        <v>0</v>
      </c>
      <c r="W845" s="39">
        <v>0</v>
      </c>
      <c r="X845" s="39">
        <v>0</v>
      </c>
      <c r="Y845" s="39">
        <v>0</v>
      </c>
      <c r="Z845" s="39">
        <v>0</v>
      </c>
      <c r="AA845" s="39">
        <v>0</v>
      </c>
      <c r="AB845" s="41">
        <v>2021</v>
      </c>
    </row>
    <row r="846" spans="1:28" ht="35.25" customHeight="1">
      <c r="A846" s="11">
        <v>1</v>
      </c>
      <c r="B846" s="2">
        <f>SUBTOTAL(103,$A$800:A846)</f>
        <v>47</v>
      </c>
      <c r="C846" s="8" t="s">
        <v>301</v>
      </c>
      <c r="D846" s="36">
        <f t="shared" si="53"/>
        <v>1442078</v>
      </c>
      <c r="E846" s="39">
        <v>0</v>
      </c>
      <c r="F846" s="39">
        <v>0</v>
      </c>
      <c r="G846" s="39">
        <v>0</v>
      </c>
      <c r="H846" s="39">
        <v>0</v>
      </c>
      <c r="I846" s="39">
        <v>0</v>
      </c>
      <c r="J846" s="39">
        <v>0</v>
      </c>
      <c r="K846" s="40">
        <v>0</v>
      </c>
      <c r="L846" s="39">
        <v>0</v>
      </c>
      <c r="M846" s="39">
        <v>0</v>
      </c>
      <c r="N846" s="39">
        <v>0</v>
      </c>
      <c r="O846" s="39">
        <v>1442078</v>
      </c>
      <c r="P846" s="39">
        <v>0</v>
      </c>
      <c r="Q846" s="39">
        <v>0</v>
      </c>
      <c r="R846" s="39">
        <v>0</v>
      </c>
      <c r="S846" s="39">
        <v>0</v>
      </c>
      <c r="T846" s="39">
        <v>0</v>
      </c>
      <c r="U846" s="39">
        <v>0</v>
      </c>
      <c r="V846" s="39">
        <v>0</v>
      </c>
      <c r="W846" s="39">
        <v>0</v>
      </c>
      <c r="X846" s="39">
        <v>0</v>
      </c>
      <c r="Y846" s="39">
        <v>0</v>
      </c>
      <c r="Z846" s="39">
        <v>0</v>
      </c>
      <c r="AA846" s="39">
        <v>0</v>
      </c>
      <c r="AB846" s="41">
        <v>2021</v>
      </c>
    </row>
    <row r="847" spans="1:28" ht="35.25" customHeight="1">
      <c r="A847" s="11">
        <v>1</v>
      </c>
      <c r="B847" s="2">
        <f>SUBTOTAL(103,$A$800:A847)</f>
        <v>48</v>
      </c>
      <c r="C847" s="8" t="s">
        <v>227</v>
      </c>
      <c r="D847" s="36">
        <f t="shared" si="53"/>
        <v>1471437</v>
      </c>
      <c r="E847" s="39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0</v>
      </c>
      <c r="K847" s="40">
        <v>0</v>
      </c>
      <c r="L847" s="39">
        <v>0</v>
      </c>
      <c r="M847" s="39">
        <v>0</v>
      </c>
      <c r="N847" s="39">
        <v>0</v>
      </c>
      <c r="O847" s="39">
        <v>1471437</v>
      </c>
      <c r="P847" s="39">
        <v>0</v>
      </c>
      <c r="Q847" s="39">
        <v>0</v>
      </c>
      <c r="R847" s="39">
        <v>0</v>
      </c>
      <c r="S847" s="39">
        <v>0</v>
      </c>
      <c r="T847" s="39">
        <v>0</v>
      </c>
      <c r="U847" s="39">
        <v>0</v>
      </c>
      <c r="V847" s="39">
        <v>0</v>
      </c>
      <c r="W847" s="39">
        <v>0</v>
      </c>
      <c r="X847" s="39">
        <v>0</v>
      </c>
      <c r="Y847" s="39">
        <v>0</v>
      </c>
      <c r="Z847" s="39">
        <v>0</v>
      </c>
      <c r="AA847" s="39">
        <v>0</v>
      </c>
      <c r="AB847" s="41">
        <v>2021</v>
      </c>
    </row>
    <row r="848" spans="1:28" ht="35.25" customHeight="1">
      <c r="A848" s="11">
        <v>1</v>
      </c>
      <c r="B848" s="2">
        <f>SUBTOTAL(103,$A$800:A848)</f>
        <v>49</v>
      </c>
      <c r="C848" s="8" t="s">
        <v>1180</v>
      </c>
      <c r="D848" s="36">
        <f t="shared" si="53"/>
        <v>2176427</v>
      </c>
      <c r="E848" s="39">
        <v>0</v>
      </c>
      <c r="F848" s="39">
        <v>0</v>
      </c>
      <c r="G848" s="39">
        <v>0</v>
      </c>
      <c r="H848" s="39">
        <v>0</v>
      </c>
      <c r="I848" s="39">
        <v>0</v>
      </c>
      <c r="J848" s="39">
        <v>0</v>
      </c>
      <c r="K848" s="40">
        <v>0</v>
      </c>
      <c r="L848" s="39">
        <v>0</v>
      </c>
      <c r="M848" s="39">
        <v>1530258</v>
      </c>
      <c r="N848" s="39">
        <v>0</v>
      </c>
      <c r="O848" s="39">
        <v>646169</v>
      </c>
      <c r="P848" s="39">
        <v>0</v>
      </c>
      <c r="Q848" s="39">
        <v>0</v>
      </c>
      <c r="R848" s="39">
        <v>0</v>
      </c>
      <c r="S848" s="39">
        <v>0</v>
      </c>
      <c r="T848" s="39">
        <v>0</v>
      </c>
      <c r="U848" s="39">
        <v>0</v>
      </c>
      <c r="V848" s="39">
        <v>0</v>
      </c>
      <c r="W848" s="39">
        <v>0</v>
      </c>
      <c r="X848" s="39">
        <v>0</v>
      </c>
      <c r="Y848" s="39">
        <v>0</v>
      </c>
      <c r="Z848" s="39">
        <v>0</v>
      </c>
      <c r="AA848" s="39">
        <v>0</v>
      </c>
      <c r="AB848" s="41">
        <v>2021</v>
      </c>
    </row>
    <row r="849" spans="1:28" ht="35.25" customHeight="1">
      <c r="A849" s="11">
        <v>1</v>
      </c>
      <c r="B849" s="2">
        <f>SUBTOTAL(103,$A$800:A849)</f>
        <v>50</v>
      </c>
      <c r="C849" s="8" t="s">
        <v>1176</v>
      </c>
      <c r="D849" s="36">
        <f t="shared" si="53"/>
        <v>3972907.34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0</v>
      </c>
      <c r="K849" s="40">
        <v>0</v>
      </c>
      <c r="L849" s="39">
        <v>0</v>
      </c>
      <c r="M849" s="39">
        <v>3106020</v>
      </c>
      <c r="N849" s="39">
        <v>0</v>
      </c>
      <c r="O849" s="39">
        <v>866887.34</v>
      </c>
      <c r="P849" s="39">
        <v>0</v>
      </c>
      <c r="Q849" s="39">
        <v>0</v>
      </c>
      <c r="R849" s="39">
        <v>0</v>
      </c>
      <c r="S849" s="39">
        <v>0</v>
      </c>
      <c r="T849" s="39">
        <v>0</v>
      </c>
      <c r="U849" s="39">
        <v>0</v>
      </c>
      <c r="V849" s="39">
        <v>0</v>
      </c>
      <c r="W849" s="39">
        <v>0</v>
      </c>
      <c r="X849" s="39">
        <v>0</v>
      </c>
      <c r="Y849" s="39">
        <v>0</v>
      </c>
      <c r="Z849" s="39">
        <v>0</v>
      </c>
      <c r="AA849" s="39">
        <v>0</v>
      </c>
      <c r="AB849" s="41">
        <v>2021</v>
      </c>
    </row>
    <row r="850" spans="1:28" ht="35.25" customHeight="1">
      <c r="A850" s="11">
        <v>1</v>
      </c>
      <c r="B850" s="2">
        <f>SUBTOTAL(103,$A$800:A850)</f>
        <v>51</v>
      </c>
      <c r="C850" s="8" t="s">
        <v>53</v>
      </c>
      <c r="D850" s="36">
        <f t="shared" si="53"/>
        <v>398619</v>
      </c>
      <c r="E850" s="39">
        <v>207817</v>
      </c>
      <c r="F850" s="39">
        <v>190802</v>
      </c>
      <c r="G850" s="39">
        <v>0</v>
      </c>
      <c r="H850" s="39">
        <v>0</v>
      </c>
      <c r="I850" s="39">
        <v>0</v>
      </c>
      <c r="J850" s="39">
        <v>0</v>
      </c>
      <c r="K850" s="40">
        <v>0</v>
      </c>
      <c r="L850" s="39">
        <v>0</v>
      </c>
      <c r="M850" s="39">
        <v>0</v>
      </c>
      <c r="N850" s="39">
        <v>0</v>
      </c>
      <c r="O850" s="42">
        <v>0</v>
      </c>
      <c r="P850" s="39">
        <v>0</v>
      </c>
      <c r="Q850" s="39">
        <v>0</v>
      </c>
      <c r="R850" s="39">
        <v>0</v>
      </c>
      <c r="S850" s="39">
        <v>0</v>
      </c>
      <c r="T850" s="39">
        <v>0</v>
      </c>
      <c r="U850" s="39">
        <v>0</v>
      </c>
      <c r="V850" s="39">
        <v>0</v>
      </c>
      <c r="W850" s="39">
        <v>0</v>
      </c>
      <c r="X850" s="39">
        <v>0</v>
      </c>
      <c r="Y850" s="39">
        <v>0</v>
      </c>
      <c r="Z850" s="39">
        <v>0</v>
      </c>
      <c r="AA850" s="39">
        <v>0</v>
      </c>
      <c r="AB850" s="41">
        <v>2021</v>
      </c>
    </row>
    <row r="851" spans="1:28" ht="35.25" customHeight="1">
      <c r="A851" s="11">
        <v>1</v>
      </c>
      <c r="B851" s="2">
        <f>SUBTOTAL(103,$A$800:A851)</f>
        <v>52</v>
      </c>
      <c r="C851" s="8" t="s">
        <v>228</v>
      </c>
      <c r="D851" s="36">
        <f t="shared" si="53"/>
        <v>1103928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0</v>
      </c>
      <c r="K851" s="40">
        <v>0</v>
      </c>
      <c r="L851" s="39">
        <v>0</v>
      </c>
      <c r="M851" s="39">
        <v>0</v>
      </c>
      <c r="N851" s="39">
        <v>0</v>
      </c>
      <c r="O851" s="39">
        <v>1103928</v>
      </c>
      <c r="P851" s="39">
        <v>0</v>
      </c>
      <c r="Q851" s="39">
        <v>0</v>
      </c>
      <c r="R851" s="39">
        <v>0</v>
      </c>
      <c r="S851" s="39">
        <v>0</v>
      </c>
      <c r="T851" s="39">
        <v>0</v>
      </c>
      <c r="U851" s="39">
        <v>0</v>
      </c>
      <c r="V851" s="39">
        <v>0</v>
      </c>
      <c r="W851" s="39">
        <v>0</v>
      </c>
      <c r="X851" s="39">
        <v>0</v>
      </c>
      <c r="Y851" s="39">
        <v>0</v>
      </c>
      <c r="Z851" s="39">
        <v>0</v>
      </c>
      <c r="AA851" s="39">
        <v>0</v>
      </c>
      <c r="AB851" s="41">
        <v>2021</v>
      </c>
    </row>
    <row r="852" spans="1:28" ht="35.25" customHeight="1">
      <c r="A852" s="11">
        <v>1</v>
      </c>
      <c r="B852" s="2">
        <f>SUBTOTAL(103,$A$800:A852)</f>
        <v>53</v>
      </c>
      <c r="C852" s="8" t="s">
        <v>594</v>
      </c>
      <c r="D852" s="36">
        <f t="shared" si="53"/>
        <v>887960</v>
      </c>
      <c r="E852" s="39">
        <v>151900</v>
      </c>
      <c r="F852" s="39">
        <v>180000</v>
      </c>
      <c r="G852" s="39">
        <v>556060</v>
      </c>
      <c r="H852" s="39">
        <v>0</v>
      </c>
      <c r="I852" s="39">
        <v>0</v>
      </c>
      <c r="J852" s="39">
        <v>0</v>
      </c>
      <c r="K852" s="40">
        <v>0</v>
      </c>
      <c r="L852" s="39">
        <v>0</v>
      </c>
      <c r="M852" s="39">
        <v>0</v>
      </c>
      <c r="N852" s="39">
        <v>0</v>
      </c>
      <c r="O852" s="39">
        <v>0</v>
      </c>
      <c r="P852" s="39">
        <v>0</v>
      </c>
      <c r="Q852" s="39">
        <v>0</v>
      </c>
      <c r="R852" s="39">
        <v>0</v>
      </c>
      <c r="S852" s="39">
        <v>0</v>
      </c>
      <c r="T852" s="39">
        <v>0</v>
      </c>
      <c r="U852" s="39">
        <v>0</v>
      </c>
      <c r="V852" s="39">
        <v>0</v>
      </c>
      <c r="W852" s="39">
        <v>0</v>
      </c>
      <c r="X852" s="39">
        <v>0</v>
      </c>
      <c r="Y852" s="39">
        <v>0</v>
      </c>
      <c r="Z852" s="39">
        <v>0</v>
      </c>
      <c r="AA852" s="39">
        <v>0</v>
      </c>
      <c r="AB852" s="41">
        <v>2021</v>
      </c>
    </row>
    <row r="853" spans="1:28" ht="35.25" customHeight="1">
      <c r="A853" s="11">
        <v>1</v>
      </c>
      <c r="B853" s="2">
        <f>SUBTOTAL(103,$A$800:A853)</f>
        <v>54</v>
      </c>
      <c r="C853" s="8" t="s">
        <v>64</v>
      </c>
      <c r="D853" s="36">
        <f t="shared" si="53"/>
        <v>431852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0</v>
      </c>
      <c r="K853" s="40">
        <v>0</v>
      </c>
      <c r="L853" s="39">
        <v>0</v>
      </c>
      <c r="M853" s="39">
        <v>0</v>
      </c>
      <c r="N853" s="39">
        <v>0</v>
      </c>
      <c r="O853" s="39">
        <v>431852</v>
      </c>
      <c r="P853" s="39">
        <v>0</v>
      </c>
      <c r="Q853" s="39">
        <v>0</v>
      </c>
      <c r="R853" s="39">
        <v>0</v>
      </c>
      <c r="S853" s="39">
        <v>0</v>
      </c>
      <c r="T853" s="39">
        <v>0</v>
      </c>
      <c r="U853" s="39">
        <v>0</v>
      </c>
      <c r="V853" s="39">
        <v>0</v>
      </c>
      <c r="W853" s="39">
        <v>0</v>
      </c>
      <c r="X853" s="39">
        <v>0</v>
      </c>
      <c r="Y853" s="39">
        <v>0</v>
      </c>
      <c r="Z853" s="39">
        <v>0</v>
      </c>
      <c r="AA853" s="39">
        <v>0</v>
      </c>
      <c r="AB853" s="41">
        <v>2021</v>
      </c>
    </row>
    <row r="854" spans="1:28" ht="35.25" customHeight="1">
      <c r="A854" s="11">
        <v>1</v>
      </c>
      <c r="B854" s="2">
        <f>SUBTOTAL(103,$A$800:A854)</f>
        <v>55</v>
      </c>
      <c r="C854" s="8" t="s">
        <v>343</v>
      </c>
      <c r="D854" s="36">
        <f t="shared" si="53"/>
        <v>129251</v>
      </c>
      <c r="E854" s="39">
        <v>0</v>
      </c>
      <c r="F854" s="39">
        <v>0</v>
      </c>
      <c r="G854" s="39">
        <v>129251</v>
      </c>
      <c r="H854" s="39">
        <v>0</v>
      </c>
      <c r="I854" s="39">
        <v>0</v>
      </c>
      <c r="J854" s="39">
        <v>0</v>
      </c>
      <c r="K854" s="40">
        <v>0</v>
      </c>
      <c r="L854" s="39">
        <v>0</v>
      </c>
      <c r="M854" s="39">
        <v>0</v>
      </c>
      <c r="N854" s="39">
        <v>0</v>
      </c>
      <c r="O854" s="39">
        <v>0</v>
      </c>
      <c r="P854" s="39">
        <v>0</v>
      </c>
      <c r="Q854" s="39">
        <v>0</v>
      </c>
      <c r="R854" s="39">
        <v>0</v>
      </c>
      <c r="S854" s="39">
        <v>0</v>
      </c>
      <c r="T854" s="39">
        <v>0</v>
      </c>
      <c r="U854" s="39">
        <v>0</v>
      </c>
      <c r="V854" s="39">
        <v>0</v>
      </c>
      <c r="W854" s="39">
        <v>0</v>
      </c>
      <c r="X854" s="39">
        <v>0</v>
      </c>
      <c r="Y854" s="39">
        <v>0</v>
      </c>
      <c r="Z854" s="39">
        <v>0</v>
      </c>
      <c r="AA854" s="39">
        <v>0</v>
      </c>
      <c r="AB854" s="41">
        <v>2021</v>
      </c>
    </row>
    <row r="855" spans="1:28" ht="35.25" customHeight="1">
      <c r="A855" s="11">
        <v>1</v>
      </c>
      <c r="B855" s="2">
        <f>SUBTOTAL(103,$A$800:A855)</f>
        <v>56</v>
      </c>
      <c r="C855" s="8" t="s">
        <v>1215</v>
      </c>
      <c r="D855" s="36">
        <f t="shared" si="53"/>
        <v>82000</v>
      </c>
      <c r="E855" s="39">
        <v>0</v>
      </c>
      <c r="F855" s="39">
        <v>82000</v>
      </c>
      <c r="G855" s="39">
        <v>0</v>
      </c>
      <c r="H855" s="39">
        <v>0</v>
      </c>
      <c r="I855" s="39">
        <v>0</v>
      </c>
      <c r="J855" s="39">
        <v>0</v>
      </c>
      <c r="K855" s="40">
        <v>0</v>
      </c>
      <c r="L855" s="39">
        <v>0</v>
      </c>
      <c r="M855" s="39">
        <v>0</v>
      </c>
      <c r="N855" s="39">
        <v>0</v>
      </c>
      <c r="O855" s="39">
        <v>0</v>
      </c>
      <c r="P855" s="39">
        <v>0</v>
      </c>
      <c r="Q855" s="39">
        <v>0</v>
      </c>
      <c r="R855" s="39">
        <v>0</v>
      </c>
      <c r="S855" s="39">
        <v>0</v>
      </c>
      <c r="T855" s="39">
        <v>0</v>
      </c>
      <c r="U855" s="39">
        <v>0</v>
      </c>
      <c r="V855" s="39">
        <v>0</v>
      </c>
      <c r="W855" s="39">
        <v>0</v>
      </c>
      <c r="X855" s="39">
        <v>0</v>
      </c>
      <c r="Y855" s="39">
        <v>0</v>
      </c>
      <c r="Z855" s="39">
        <v>0</v>
      </c>
      <c r="AA855" s="39">
        <v>0</v>
      </c>
      <c r="AB855" s="41">
        <v>2021</v>
      </c>
    </row>
    <row r="856" spans="1:28" ht="35.25" customHeight="1">
      <c r="A856" s="11">
        <v>1</v>
      </c>
      <c r="B856" s="2">
        <f>SUBTOTAL(103,$A$800:A856)</f>
        <v>57</v>
      </c>
      <c r="C856" s="8" t="s">
        <v>66</v>
      </c>
      <c r="D856" s="36">
        <f t="shared" si="53"/>
        <v>412300</v>
      </c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40">
        <v>0</v>
      </c>
      <c r="L856" s="39">
        <v>0</v>
      </c>
      <c r="M856" s="39">
        <v>0</v>
      </c>
      <c r="N856" s="39">
        <v>0</v>
      </c>
      <c r="O856" s="39">
        <v>412300</v>
      </c>
      <c r="P856" s="39">
        <v>0</v>
      </c>
      <c r="Q856" s="39">
        <v>0</v>
      </c>
      <c r="R856" s="39">
        <v>0</v>
      </c>
      <c r="S856" s="39">
        <v>0</v>
      </c>
      <c r="T856" s="39">
        <v>0</v>
      </c>
      <c r="U856" s="39">
        <v>0</v>
      </c>
      <c r="V856" s="39">
        <v>0</v>
      </c>
      <c r="W856" s="39">
        <v>0</v>
      </c>
      <c r="X856" s="39">
        <v>0</v>
      </c>
      <c r="Y856" s="39">
        <v>0</v>
      </c>
      <c r="Z856" s="39">
        <v>0</v>
      </c>
      <c r="AA856" s="39">
        <v>0</v>
      </c>
      <c r="AB856" s="41">
        <v>2021</v>
      </c>
    </row>
    <row r="857" spans="1:28" ht="35.25" customHeight="1">
      <c r="A857" s="11">
        <v>1</v>
      </c>
      <c r="B857" s="2">
        <f>SUBTOTAL(103,$A$800:A857)</f>
        <v>58</v>
      </c>
      <c r="C857" s="8" t="s">
        <v>456</v>
      </c>
      <c r="D857" s="36">
        <f t="shared" si="53"/>
        <v>1265200</v>
      </c>
      <c r="E857" s="39">
        <v>0</v>
      </c>
      <c r="F857" s="39">
        <v>0</v>
      </c>
      <c r="G857" s="39">
        <v>0</v>
      </c>
      <c r="H857" s="39">
        <v>0</v>
      </c>
      <c r="I857" s="39">
        <v>0</v>
      </c>
      <c r="J857" s="39">
        <v>0</v>
      </c>
      <c r="K857" s="40">
        <v>0</v>
      </c>
      <c r="L857" s="39">
        <v>0</v>
      </c>
      <c r="M857" s="39">
        <v>1265200</v>
      </c>
      <c r="N857" s="39">
        <v>0</v>
      </c>
      <c r="O857" s="39">
        <v>0</v>
      </c>
      <c r="P857" s="39">
        <v>0</v>
      </c>
      <c r="Q857" s="39">
        <v>0</v>
      </c>
      <c r="R857" s="39">
        <v>0</v>
      </c>
      <c r="S857" s="39">
        <v>0</v>
      </c>
      <c r="T857" s="39">
        <v>0</v>
      </c>
      <c r="U857" s="39">
        <v>0</v>
      </c>
      <c r="V857" s="39">
        <v>0</v>
      </c>
      <c r="W857" s="39">
        <v>0</v>
      </c>
      <c r="X857" s="39">
        <v>0</v>
      </c>
      <c r="Y857" s="39">
        <v>0</v>
      </c>
      <c r="Z857" s="39">
        <v>0</v>
      </c>
      <c r="AA857" s="39">
        <v>0</v>
      </c>
      <c r="AB857" s="41">
        <v>2021</v>
      </c>
    </row>
    <row r="858" spans="1:28" ht="35.25" customHeight="1">
      <c r="A858" s="11">
        <v>1</v>
      </c>
      <c r="B858" s="2">
        <f>SUBTOTAL(103,$A$800:A858)</f>
        <v>59</v>
      </c>
      <c r="C858" s="8" t="s">
        <v>125</v>
      </c>
      <c r="D858" s="36">
        <f t="shared" si="53"/>
        <v>72625.3</v>
      </c>
      <c r="E858" s="39">
        <v>0</v>
      </c>
      <c r="F858" s="39">
        <v>0</v>
      </c>
      <c r="G858" s="39">
        <v>0</v>
      </c>
      <c r="H858" s="39">
        <v>0</v>
      </c>
      <c r="I858" s="39">
        <v>72625.3</v>
      </c>
      <c r="J858" s="39">
        <v>0</v>
      </c>
      <c r="K858" s="40">
        <v>0</v>
      </c>
      <c r="L858" s="39">
        <v>0</v>
      </c>
      <c r="M858" s="39">
        <v>0</v>
      </c>
      <c r="N858" s="39">
        <v>0</v>
      </c>
      <c r="O858" s="39">
        <v>0</v>
      </c>
      <c r="P858" s="39">
        <v>0</v>
      </c>
      <c r="Q858" s="39">
        <v>0</v>
      </c>
      <c r="R858" s="39">
        <v>0</v>
      </c>
      <c r="S858" s="39">
        <v>0</v>
      </c>
      <c r="T858" s="39">
        <v>0</v>
      </c>
      <c r="U858" s="39">
        <v>0</v>
      </c>
      <c r="V858" s="39">
        <v>0</v>
      </c>
      <c r="W858" s="39">
        <v>0</v>
      </c>
      <c r="X858" s="39">
        <v>0</v>
      </c>
      <c r="Y858" s="39">
        <v>0</v>
      </c>
      <c r="Z858" s="39">
        <v>0</v>
      </c>
      <c r="AA858" s="39">
        <v>0</v>
      </c>
      <c r="AB858" s="41">
        <v>2021</v>
      </c>
    </row>
    <row r="859" spans="1:28" ht="35.25" customHeight="1">
      <c r="A859" s="11">
        <v>1</v>
      </c>
      <c r="B859" s="2">
        <f>SUBTOTAL(103,$A$800:A859)</f>
        <v>60</v>
      </c>
      <c r="C859" s="8" t="s">
        <v>484</v>
      </c>
      <c r="D859" s="36">
        <f t="shared" si="53"/>
        <v>1685869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0</v>
      </c>
      <c r="K859" s="40">
        <v>0</v>
      </c>
      <c r="L859" s="39">
        <v>0</v>
      </c>
      <c r="M859" s="39">
        <v>71725.43</v>
      </c>
      <c r="N859" s="39">
        <v>30739.57</v>
      </c>
      <c r="O859" s="39">
        <v>1583404</v>
      </c>
      <c r="P859" s="39">
        <v>0</v>
      </c>
      <c r="Q859" s="39">
        <v>0</v>
      </c>
      <c r="R859" s="39">
        <v>0</v>
      </c>
      <c r="S859" s="39">
        <v>0</v>
      </c>
      <c r="T859" s="39">
        <v>0</v>
      </c>
      <c r="U859" s="39">
        <v>0</v>
      </c>
      <c r="V859" s="39">
        <v>0</v>
      </c>
      <c r="W859" s="39">
        <v>0</v>
      </c>
      <c r="X859" s="39">
        <v>0</v>
      </c>
      <c r="Y859" s="39">
        <v>0</v>
      </c>
      <c r="Z859" s="39">
        <v>0</v>
      </c>
      <c r="AA859" s="39">
        <v>0</v>
      </c>
      <c r="AB859" s="41">
        <v>2021</v>
      </c>
    </row>
    <row r="860" spans="1:28" ht="35.25" customHeight="1">
      <c r="A860" s="11">
        <v>1</v>
      </c>
      <c r="B860" s="2">
        <f>SUBTOTAL(103,$A$800:A860)</f>
        <v>61</v>
      </c>
      <c r="C860" s="8" t="s">
        <v>1098</v>
      </c>
      <c r="D860" s="36">
        <f t="shared" si="53"/>
        <v>5550000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0</v>
      </c>
      <c r="K860" s="40">
        <v>3</v>
      </c>
      <c r="L860" s="39">
        <v>5550000</v>
      </c>
      <c r="M860" s="39">
        <v>0</v>
      </c>
      <c r="N860" s="39">
        <v>0</v>
      </c>
      <c r="O860" s="39">
        <v>0</v>
      </c>
      <c r="P860" s="39">
        <v>0</v>
      </c>
      <c r="Q860" s="39">
        <v>0</v>
      </c>
      <c r="R860" s="39">
        <v>0</v>
      </c>
      <c r="S860" s="39">
        <v>0</v>
      </c>
      <c r="T860" s="39">
        <v>0</v>
      </c>
      <c r="U860" s="39">
        <v>0</v>
      </c>
      <c r="V860" s="39">
        <v>0</v>
      </c>
      <c r="W860" s="39">
        <v>0</v>
      </c>
      <c r="X860" s="39">
        <v>0</v>
      </c>
      <c r="Y860" s="39">
        <v>0</v>
      </c>
      <c r="Z860" s="39">
        <v>0</v>
      </c>
      <c r="AA860" s="39">
        <v>0</v>
      </c>
      <c r="AB860" s="41">
        <v>2021</v>
      </c>
    </row>
    <row r="861" spans="1:28" ht="35.25" customHeight="1">
      <c r="A861" s="11">
        <v>1</v>
      </c>
      <c r="B861" s="2">
        <f>SUBTOTAL(103,$A$800:A861)</f>
        <v>62</v>
      </c>
      <c r="C861" s="8" t="s">
        <v>344</v>
      </c>
      <c r="D861" s="36">
        <f t="shared" si="53"/>
        <v>1075505</v>
      </c>
      <c r="E861" s="39">
        <v>0</v>
      </c>
      <c r="F861" s="39">
        <v>0</v>
      </c>
      <c r="G861" s="39">
        <v>130067</v>
      </c>
      <c r="H861" s="39">
        <v>245910</v>
      </c>
      <c r="I861" s="39">
        <v>0</v>
      </c>
      <c r="J861" s="39">
        <v>0</v>
      </c>
      <c r="K861" s="40">
        <v>0</v>
      </c>
      <c r="L861" s="39">
        <v>0</v>
      </c>
      <c r="M861" s="39">
        <v>0</v>
      </c>
      <c r="N861" s="39">
        <v>0</v>
      </c>
      <c r="O861" s="39">
        <v>699528</v>
      </c>
      <c r="P861" s="39">
        <v>0</v>
      </c>
      <c r="Q861" s="39">
        <v>0</v>
      </c>
      <c r="R861" s="39">
        <v>0</v>
      </c>
      <c r="S861" s="39">
        <v>0</v>
      </c>
      <c r="T861" s="39">
        <v>0</v>
      </c>
      <c r="U861" s="39">
        <v>0</v>
      </c>
      <c r="V861" s="39">
        <v>0</v>
      </c>
      <c r="W861" s="39">
        <v>0</v>
      </c>
      <c r="X861" s="39">
        <v>0</v>
      </c>
      <c r="Y861" s="39">
        <v>0</v>
      </c>
      <c r="Z861" s="39">
        <v>0</v>
      </c>
      <c r="AA861" s="39">
        <v>0</v>
      </c>
      <c r="AB861" s="41">
        <v>2021</v>
      </c>
    </row>
    <row r="862" spans="1:28" ht="35.25" customHeight="1">
      <c r="A862" s="11">
        <v>1</v>
      </c>
      <c r="B862" s="2">
        <f>SUBTOTAL(103,$A$800:A862)</f>
        <v>63</v>
      </c>
      <c r="C862" s="8" t="s">
        <v>685</v>
      </c>
      <c r="D862" s="36">
        <f t="shared" si="53"/>
        <v>298117</v>
      </c>
      <c r="E862" s="39">
        <v>0</v>
      </c>
      <c r="F862" s="39">
        <v>0</v>
      </c>
      <c r="G862" s="39">
        <v>272472</v>
      </c>
      <c r="H862" s="39">
        <v>25645</v>
      </c>
      <c r="I862" s="39">
        <v>0</v>
      </c>
      <c r="J862" s="39">
        <v>0</v>
      </c>
      <c r="K862" s="40">
        <v>0</v>
      </c>
      <c r="L862" s="39">
        <v>0</v>
      </c>
      <c r="M862" s="39">
        <v>0</v>
      </c>
      <c r="N862" s="39">
        <v>0</v>
      </c>
      <c r="O862" s="39">
        <v>0</v>
      </c>
      <c r="P862" s="39">
        <v>0</v>
      </c>
      <c r="Q862" s="39">
        <v>0</v>
      </c>
      <c r="R862" s="39">
        <v>0</v>
      </c>
      <c r="S862" s="39">
        <v>0</v>
      </c>
      <c r="T862" s="39">
        <v>0</v>
      </c>
      <c r="U862" s="39">
        <v>0</v>
      </c>
      <c r="V862" s="39">
        <v>0</v>
      </c>
      <c r="W862" s="39">
        <v>0</v>
      </c>
      <c r="X862" s="39">
        <v>0</v>
      </c>
      <c r="Y862" s="39">
        <v>0</v>
      </c>
      <c r="Z862" s="39">
        <v>0</v>
      </c>
      <c r="AA862" s="39">
        <v>0</v>
      </c>
      <c r="AB862" s="41">
        <v>2021</v>
      </c>
    </row>
    <row r="863" spans="1:28" ht="35.25" customHeight="1">
      <c r="A863" s="11">
        <v>1</v>
      </c>
      <c r="B863" s="2">
        <f>SUBTOTAL(103,$A$800:A863)</f>
        <v>64</v>
      </c>
      <c r="C863" s="8" t="s">
        <v>70</v>
      </c>
      <c r="D863" s="36">
        <f t="shared" si="53"/>
        <v>842792</v>
      </c>
      <c r="E863" s="39">
        <v>0</v>
      </c>
      <c r="F863" s="39">
        <v>0</v>
      </c>
      <c r="G863" s="39">
        <v>193272</v>
      </c>
      <c r="H863" s="39">
        <v>0</v>
      </c>
      <c r="I863" s="39">
        <v>0</v>
      </c>
      <c r="J863" s="39">
        <v>0</v>
      </c>
      <c r="K863" s="40">
        <v>0</v>
      </c>
      <c r="L863" s="39">
        <v>0</v>
      </c>
      <c r="M863" s="39">
        <v>454000</v>
      </c>
      <c r="N863" s="39">
        <v>0</v>
      </c>
      <c r="O863" s="39">
        <v>195520</v>
      </c>
      <c r="P863" s="39">
        <v>0</v>
      </c>
      <c r="Q863" s="39">
        <v>0</v>
      </c>
      <c r="R863" s="39">
        <v>0</v>
      </c>
      <c r="S863" s="39">
        <v>0</v>
      </c>
      <c r="T863" s="39">
        <v>0</v>
      </c>
      <c r="U863" s="39">
        <v>0</v>
      </c>
      <c r="V863" s="39">
        <v>0</v>
      </c>
      <c r="W863" s="39">
        <v>0</v>
      </c>
      <c r="X863" s="39">
        <v>0</v>
      </c>
      <c r="Y863" s="39">
        <v>0</v>
      </c>
      <c r="Z863" s="39">
        <v>0</v>
      </c>
      <c r="AA863" s="39">
        <v>0</v>
      </c>
      <c r="AB863" s="41">
        <v>2021</v>
      </c>
    </row>
    <row r="864" spans="1:28" ht="35.25" customHeight="1">
      <c r="A864" s="11">
        <v>1</v>
      </c>
      <c r="B864" s="2">
        <f>SUBTOTAL(103,$A$800:A864)</f>
        <v>65</v>
      </c>
      <c r="C864" s="8" t="s">
        <v>738</v>
      </c>
      <c r="D864" s="36">
        <f t="shared" si="53"/>
        <v>87227.26000000001</v>
      </c>
      <c r="E864" s="39">
        <v>0</v>
      </c>
      <c r="F864" s="39">
        <v>35254.26</v>
      </c>
      <c r="G864" s="39">
        <v>0</v>
      </c>
      <c r="H864" s="39">
        <v>0</v>
      </c>
      <c r="I864" s="39">
        <v>0</v>
      </c>
      <c r="J864" s="39">
        <v>0</v>
      </c>
      <c r="K864" s="40">
        <v>0</v>
      </c>
      <c r="L864" s="39">
        <v>0</v>
      </c>
      <c r="M864" s="39">
        <v>0</v>
      </c>
      <c r="N864" s="39">
        <v>51973</v>
      </c>
      <c r="O864" s="39">
        <v>0</v>
      </c>
      <c r="P864" s="39">
        <v>0</v>
      </c>
      <c r="Q864" s="39">
        <v>0</v>
      </c>
      <c r="R864" s="39">
        <v>0</v>
      </c>
      <c r="S864" s="39">
        <v>0</v>
      </c>
      <c r="T864" s="39">
        <v>0</v>
      </c>
      <c r="U864" s="39">
        <v>0</v>
      </c>
      <c r="V864" s="39">
        <v>0</v>
      </c>
      <c r="W864" s="39">
        <v>0</v>
      </c>
      <c r="X864" s="39">
        <v>0</v>
      </c>
      <c r="Y864" s="39">
        <v>0</v>
      </c>
      <c r="Z864" s="39">
        <v>0</v>
      </c>
      <c r="AA864" s="39">
        <v>0</v>
      </c>
      <c r="AB864" s="41">
        <v>2021</v>
      </c>
    </row>
    <row r="865" spans="1:28" ht="35.25" customHeight="1">
      <c r="A865" s="11">
        <v>1</v>
      </c>
      <c r="B865" s="2">
        <f>SUBTOTAL(103,$A$800:A865)</f>
        <v>66</v>
      </c>
      <c r="C865" s="8" t="s">
        <v>619</v>
      </c>
      <c r="D865" s="36">
        <f t="shared" si="53"/>
        <v>147514</v>
      </c>
      <c r="E865" s="39">
        <v>101125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40">
        <v>1</v>
      </c>
      <c r="L865" s="39">
        <v>46389</v>
      </c>
      <c r="M865" s="39">
        <v>0</v>
      </c>
      <c r="N865" s="39">
        <v>0</v>
      </c>
      <c r="O865" s="39">
        <v>0</v>
      </c>
      <c r="P865" s="39">
        <v>0</v>
      </c>
      <c r="Q865" s="39">
        <v>0</v>
      </c>
      <c r="R865" s="39">
        <v>0</v>
      </c>
      <c r="S865" s="39">
        <v>0</v>
      </c>
      <c r="T865" s="39">
        <v>0</v>
      </c>
      <c r="U865" s="39">
        <v>0</v>
      </c>
      <c r="V865" s="39">
        <v>0</v>
      </c>
      <c r="W865" s="39">
        <v>0</v>
      </c>
      <c r="X865" s="39">
        <v>0</v>
      </c>
      <c r="Y865" s="39">
        <v>0</v>
      </c>
      <c r="Z865" s="39">
        <v>0</v>
      </c>
      <c r="AA865" s="39">
        <v>0</v>
      </c>
      <c r="AB865" s="41">
        <v>2021</v>
      </c>
    </row>
    <row r="866" spans="1:28" ht="35.25" customHeight="1">
      <c r="A866" s="11">
        <v>1</v>
      </c>
      <c r="B866" s="2">
        <f>SUBTOTAL(103,$A$800:A866)</f>
        <v>67</v>
      </c>
      <c r="C866" s="8" t="s">
        <v>779</v>
      </c>
      <c r="D866" s="36">
        <f t="shared" si="53"/>
        <v>518300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40">
        <v>0</v>
      </c>
      <c r="L866" s="39">
        <v>0</v>
      </c>
      <c r="M866" s="39">
        <v>0</v>
      </c>
      <c r="N866" s="39">
        <v>0</v>
      </c>
      <c r="O866" s="39">
        <v>518300</v>
      </c>
      <c r="P866" s="39">
        <v>0</v>
      </c>
      <c r="Q866" s="39">
        <v>0</v>
      </c>
      <c r="R866" s="39">
        <v>0</v>
      </c>
      <c r="S866" s="39">
        <v>0</v>
      </c>
      <c r="T866" s="39">
        <v>0</v>
      </c>
      <c r="U866" s="39">
        <v>0</v>
      </c>
      <c r="V866" s="39">
        <v>0</v>
      </c>
      <c r="W866" s="39">
        <v>0</v>
      </c>
      <c r="X866" s="39">
        <v>0</v>
      </c>
      <c r="Y866" s="39">
        <v>0</v>
      </c>
      <c r="Z866" s="39">
        <v>0</v>
      </c>
      <c r="AA866" s="39">
        <v>0</v>
      </c>
      <c r="AB866" s="41">
        <v>2021</v>
      </c>
    </row>
    <row r="867" spans="1:28" ht="35.25" customHeight="1">
      <c r="A867" s="11">
        <v>1</v>
      </c>
      <c r="B867" s="2">
        <f>SUBTOTAL(103,$A$800:A867)</f>
        <v>68</v>
      </c>
      <c r="C867" s="8" t="s">
        <v>686</v>
      </c>
      <c r="D867" s="36">
        <f t="shared" si="53"/>
        <v>304078.62</v>
      </c>
      <c r="E867" s="39">
        <v>0</v>
      </c>
      <c r="F867" s="39">
        <v>0</v>
      </c>
      <c r="G867" s="39">
        <v>166624.62</v>
      </c>
      <c r="H867" s="39">
        <v>137454</v>
      </c>
      <c r="I867" s="39">
        <v>0</v>
      </c>
      <c r="J867" s="39">
        <v>0</v>
      </c>
      <c r="K867" s="40">
        <v>0</v>
      </c>
      <c r="L867" s="39">
        <v>0</v>
      </c>
      <c r="M867" s="39">
        <v>0</v>
      </c>
      <c r="N867" s="39">
        <v>0</v>
      </c>
      <c r="O867" s="39">
        <v>0</v>
      </c>
      <c r="P867" s="39">
        <v>0</v>
      </c>
      <c r="Q867" s="39">
        <v>0</v>
      </c>
      <c r="R867" s="39">
        <v>0</v>
      </c>
      <c r="S867" s="39">
        <v>0</v>
      </c>
      <c r="T867" s="39">
        <v>0</v>
      </c>
      <c r="U867" s="39">
        <v>0</v>
      </c>
      <c r="V867" s="39">
        <v>0</v>
      </c>
      <c r="W867" s="39">
        <v>0</v>
      </c>
      <c r="X867" s="39">
        <v>0</v>
      </c>
      <c r="Y867" s="39">
        <v>0</v>
      </c>
      <c r="Z867" s="39">
        <v>0</v>
      </c>
      <c r="AA867" s="39">
        <v>0</v>
      </c>
      <c r="AB867" s="41">
        <v>2021</v>
      </c>
    </row>
    <row r="868" spans="1:28" ht="35.25">
      <c r="A868" s="11">
        <v>1</v>
      </c>
      <c r="B868" s="2">
        <f>SUBTOTAL(103,$A$800:A868)</f>
        <v>69</v>
      </c>
      <c r="C868" s="8" t="s">
        <v>459</v>
      </c>
      <c r="D868" s="36">
        <f t="shared" si="53"/>
        <v>764909</v>
      </c>
      <c r="E868" s="39">
        <v>0</v>
      </c>
      <c r="F868" s="39">
        <v>0</v>
      </c>
      <c r="G868" s="39">
        <v>318670</v>
      </c>
      <c r="H868" s="39">
        <v>0</v>
      </c>
      <c r="I868" s="39">
        <v>0</v>
      </c>
      <c r="J868" s="39">
        <v>0</v>
      </c>
      <c r="K868" s="40">
        <v>2</v>
      </c>
      <c r="L868" s="39">
        <v>446239</v>
      </c>
      <c r="M868" s="39">
        <v>0</v>
      </c>
      <c r="N868" s="39">
        <v>0</v>
      </c>
      <c r="O868" s="39">
        <v>0</v>
      </c>
      <c r="P868" s="39">
        <v>0</v>
      </c>
      <c r="Q868" s="39">
        <v>0</v>
      </c>
      <c r="R868" s="39">
        <v>0</v>
      </c>
      <c r="S868" s="39">
        <v>0</v>
      </c>
      <c r="T868" s="39">
        <v>0</v>
      </c>
      <c r="U868" s="39">
        <v>0</v>
      </c>
      <c r="V868" s="39">
        <v>0</v>
      </c>
      <c r="W868" s="39">
        <v>0</v>
      </c>
      <c r="X868" s="39">
        <v>0</v>
      </c>
      <c r="Y868" s="39">
        <v>0</v>
      </c>
      <c r="Z868" s="39">
        <v>0</v>
      </c>
      <c r="AA868" s="39">
        <v>0</v>
      </c>
      <c r="AB868" s="41">
        <v>2021</v>
      </c>
    </row>
    <row r="869" spans="1:28" ht="35.25" customHeight="1">
      <c r="A869" s="11">
        <v>1</v>
      </c>
      <c r="B869" s="2">
        <f>SUBTOTAL(103,$A$800:A869)</f>
        <v>70</v>
      </c>
      <c r="C869" s="8" t="s">
        <v>1216</v>
      </c>
      <c r="D869" s="36">
        <f t="shared" si="53"/>
        <v>2473207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40">
        <v>0</v>
      </c>
      <c r="L869" s="39">
        <v>0</v>
      </c>
      <c r="M869" s="39">
        <v>2473207</v>
      </c>
      <c r="N869" s="39">
        <v>0</v>
      </c>
      <c r="O869" s="39">
        <v>0</v>
      </c>
      <c r="P869" s="39">
        <v>0</v>
      </c>
      <c r="Q869" s="39">
        <v>0</v>
      </c>
      <c r="R869" s="39">
        <v>0</v>
      </c>
      <c r="S869" s="39">
        <v>0</v>
      </c>
      <c r="T869" s="39">
        <v>0</v>
      </c>
      <c r="U869" s="39">
        <v>0</v>
      </c>
      <c r="V869" s="39">
        <v>0</v>
      </c>
      <c r="W869" s="39">
        <v>0</v>
      </c>
      <c r="X869" s="39">
        <v>0</v>
      </c>
      <c r="Y869" s="39">
        <v>0</v>
      </c>
      <c r="Z869" s="39">
        <v>0</v>
      </c>
      <c r="AA869" s="39">
        <v>0</v>
      </c>
      <c r="AB869" s="41">
        <v>2021</v>
      </c>
    </row>
    <row r="870" spans="1:28" ht="35.25" customHeight="1">
      <c r="A870" s="11">
        <v>1</v>
      </c>
      <c r="B870" s="2">
        <f>SUBTOTAL(103,$A$800:A870)</f>
        <v>71</v>
      </c>
      <c r="C870" s="8" t="s">
        <v>510</v>
      </c>
      <c r="D870" s="36">
        <f t="shared" si="53"/>
        <v>573200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40">
        <v>0</v>
      </c>
      <c r="L870" s="39">
        <v>0</v>
      </c>
      <c r="M870" s="39">
        <v>0</v>
      </c>
      <c r="N870" s="39">
        <v>0</v>
      </c>
      <c r="O870" s="39">
        <v>573200</v>
      </c>
      <c r="P870" s="39">
        <v>0</v>
      </c>
      <c r="Q870" s="39">
        <v>0</v>
      </c>
      <c r="R870" s="39">
        <v>0</v>
      </c>
      <c r="S870" s="39">
        <v>0</v>
      </c>
      <c r="T870" s="39">
        <v>0</v>
      </c>
      <c r="U870" s="39">
        <v>0</v>
      </c>
      <c r="V870" s="39">
        <v>0</v>
      </c>
      <c r="W870" s="39">
        <v>0</v>
      </c>
      <c r="X870" s="39">
        <v>0</v>
      </c>
      <c r="Y870" s="39">
        <v>0</v>
      </c>
      <c r="Z870" s="39">
        <v>0</v>
      </c>
      <c r="AA870" s="39">
        <v>0</v>
      </c>
      <c r="AB870" s="41">
        <v>2021</v>
      </c>
    </row>
    <row r="871" spans="1:28" ht="35.25" customHeight="1">
      <c r="A871" s="11">
        <v>1</v>
      </c>
      <c r="B871" s="2">
        <f>SUBTOTAL(103,$A$800:A871)</f>
        <v>72</v>
      </c>
      <c r="C871" s="8" t="s">
        <v>542</v>
      </c>
      <c r="D871" s="36">
        <f t="shared" si="53"/>
        <v>2000661.7999999998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0</v>
      </c>
      <c r="K871" s="40">
        <v>0</v>
      </c>
      <c r="L871" s="39">
        <v>0</v>
      </c>
      <c r="M871" s="39">
        <v>0</v>
      </c>
      <c r="N871" s="39">
        <v>0</v>
      </c>
      <c r="O871" s="39">
        <v>2000661.7999999998</v>
      </c>
      <c r="P871" s="39">
        <v>0</v>
      </c>
      <c r="Q871" s="39">
        <v>0</v>
      </c>
      <c r="R871" s="39">
        <v>0</v>
      </c>
      <c r="S871" s="39">
        <v>0</v>
      </c>
      <c r="T871" s="39">
        <v>0</v>
      </c>
      <c r="U871" s="39">
        <v>0</v>
      </c>
      <c r="V871" s="39">
        <v>0</v>
      </c>
      <c r="W871" s="39">
        <v>0</v>
      </c>
      <c r="X871" s="39">
        <v>0</v>
      </c>
      <c r="Y871" s="39">
        <v>0</v>
      </c>
      <c r="Z871" s="39">
        <v>0</v>
      </c>
      <c r="AA871" s="39">
        <v>0</v>
      </c>
      <c r="AB871" s="41">
        <v>2021</v>
      </c>
    </row>
    <row r="872" spans="1:28" ht="35.25" customHeight="1">
      <c r="A872" s="11">
        <v>1</v>
      </c>
      <c r="B872" s="2">
        <f>SUBTOTAL(103,$A$800:A872)</f>
        <v>73</v>
      </c>
      <c r="C872" s="8" t="s">
        <v>1217</v>
      </c>
      <c r="D872" s="36">
        <f t="shared" si="53"/>
        <v>120000</v>
      </c>
      <c r="E872" s="39">
        <v>0</v>
      </c>
      <c r="F872" s="39">
        <v>0</v>
      </c>
      <c r="G872" s="39">
        <v>120000</v>
      </c>
      <c r="H872" s="39">
        <v>0</v>
      </c>
      <c r="I872" s="39">
        <v>0</v>
      </c>
      <c r="J872" s="39">
        <v>0</v>
      </c>
      <c r="K872" s="40">
        <v>0</v>
      </c>
      <c r="L872" s="39">
        <v>0</v>
      </c>
      <c r="M872" s="39">
        <v>0</v>
      </c>
      <c r="N872" s="39">
        <v>0</v>
      </c>
      <c r="O872" s="39">
        <v>0</v>
      </c>
      <c r="P872" s="39">
        <v>0</v>
      </c>
      <c r="Q872" s="39">
        <v>0</v>
      </c>
      <c r="R872" s="39">
        <v>0</v>
      </c>
      <c r="S872" s="39">
        <v>0</v>
      </c>
      <c r="T872" s="39">
        <v>0</v>
      </c>
      <c r="U872" s="39">
        <v>0</v>
      </c>
      <c r="V872" s="39">
        <v>0</v>
      </c>
      <c r="W872" s="39">
        <v>0</v>
      </c>
      <c r="X872" s="39">
        <v>0</v>
      </c>
      <c r="Y872" s="39">
        <v>0</v>
      </c>
      <c r="Z872" s="39">
        <v>0</v>
      </c>
      <c r="AA872" s="39">
        <v>0</v>
      </c>
      <c r="AB872" s="41">
        <v>2021</v>
      </c>
    </row>
    <row r="873" spans="1:28" ht="35.25" customHeight="1">
      <c r="A873" s="11">
        <v>1</v>
      </c>
      <c r="B873" s="2">
        <f>SUBTOTAL(103,$A$800:A873)</f>
        <v>74</v>
      </c>
      <c r="C873" s="8" t="s">
        <v>379</v>
      </c>
      <c r="D873" s="36">
        <f t="shared" si="53"/>
        <v>466268.45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40">
        <v>0</v>
      </c>
      <c r="L873" s="39">
        <v>0</v>
      </c>
      <c r="M873" s="39">
        <v>0</v>
      </c>
      <c r="N873" s="39">
        <v>0</v>
      </c>
      <c r="O873" s="39">
        <v>466268.45</v>
      </c>
      <c r="P873" s="39">
        <v>0</v>
      </c>
      <c r="Q873" s="39">
        <v>0</v>
      </c>
      <c r="R873" s="39">
        <v>0</v>
      </c>
      <c r="S873" s="39">
        <v>0</v>
      </c>
      <c r="T873" s="39">
        <v>0</v>
      </c>
      <c r="U873" s="39">
        <v>0</v>
      </c>
      <c r="V873" s="39">
        <v>0</v>
      </c>
      <c r="W873" s="39">
        <v>0</v>
      </c>
      <c r="X873" s="39">
        <v>0</v>
      </c>
      <c r="Y873" s="39">
        <v>0</v>
      </c>
      <c r="Z873" s="39">
        <v>0</v>
      </c>
      <c r="AA873" s="39">
        <v>0</v>
      </c>
      <c r="AB873" s="41">
        <v>2021</v>
      </c>
    </row>
    <row r="874" spans="1:28" ht="35.25" customHeight="1">
      <c r="A874" s="11">
        <v>1</v>
      </c>
      <c r="B874" s="2">
        <f>SUBTOTAL(103,$A$800:A874)</f>
        <v>75</v>
      </c>
      <c r="C874" s="8" t="s">
        <v>390</v>
      </c>
      <c r="D874" s="36">
        <f t="shared" si="53"/>
        <v>1838661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40">
        <v>0</v>
      </c>
      <c r="L874" s="39">
        <v>0</v>
      </c>
      <c r="M874" s="39">
        <v>1265981</v>
      </c>
      <c r="N874" s="39">
        <v>0</v>
      </c>
      <c r="O874" s="39">
        <v>572680</v>
      </c>
      <c r="P874" s="39">
        <v>0</v>
      </c>
      <c r="Q874" s="39">
        <v>0</v>
      </c>
      <c r="R874" s="39">
        <v>0</v>
      </c>
      <c r="S874" s="39">
        <v>0</v>
      </c>
      <c r="T874" s="39">
        <v>0</v>
      </c>
      <c r="U874" s="39">
        <v>0</v>
      </c>
      <c r="V874" s="39">
        <v>0</v>
      </c>
      <c r="W874" s="39">
        <v>0</v>
      </c>
      <c r="X874" s="39">
        <v>0</v>
      </c>
      <c r="Y874" s="39">
        <v>0</v>
      </c>
      <c r="Z874" s="39">
        <v>0</v>
      </c>
      <c r="AA874" s="39">
        <v>0</v>
      </c>
      <c r="AB874" s="41">
        <v>2021</v>
      </c>
    </row>
    <row r="875" spans="1:28" ht="35.25" customHeight="1">
      <c r="A875" s="11">
        <v>1</v>
      </c>
      <c r="B875" s="2">
        <f>SUBTOTAL(103,$A$800:A875)</f>
        <v>76</v>
      </c>
      <c r="C875" s="8" t="s">
        <v>435</v>
      </c>
      <c r="D875" s="36">
        <f t="shared" si="53"/>
        <v>110676.5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40">
        <v>0</v>
      </c>
      <c r="L875" s="39">
        <v>0</v>
      </c>
      <c r="M875" s="39">
        <v>110676.5</v>
      </c>
      <c r="N875" s="39">
        <v>0</v>
      </c>
      <c r="O875" s="39">
        <v>0</v>
      </c>
      <c r="P875" s="39">
        <v>0</v>
      </c>
      <c r="Q875" s="39">
        <v>0</v>
      </c>
      <c r="R875" s="39">
        <v>0</v>
      </c>
      <c r="S875" s="39">
        <v>0</v>
      </c>
      <c r="T875" s="39">
        <v>0</v>
      </c>
      <c r="U875" s="39">
        <v>0</v>
      </c>
      <c r="V875" s="39">
        <v>0</v>
      </c>
      <c r="W875" s="39">
        <v>0</v>
      </c>
      <c r="X875" s="39">
        <v>0</v>
      </c>
      <c r="Y875" s="39">
        <v>0</v>
      </c>
      <c r="Z875" s="39">
        <v>0</v>
      </c>
      <c r="AA875" s="39">
        <v>0</v>
      </c>
      <c r="AB875" s="41">
        <v>2021</v>
      </c>
    </row>
    <row r="876" spans="1:28" ht="35.25" customHeight="1">
      <c r="A876" s="11">
        <v>1</v>
      </c>
      <c r="B876" s="2">
        <f>SUBTOTAL(103,$A$800:A876)</f>
        <v>77</v>
      </c>
      <c r="C876" s="8" t="s">
        <v>386</v>
      </c>
      <c r="D876" s="36">
        <f t="shared" si="53"/>
        <v>1272107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40">
        <v>0</v>
      </c>
      <c r="L876" s="39">
        <v>0</v>
      </c>
      <c r="M876" s="39">
        <v>1272107</v>
      </c>
      <c r="N876" s="39">
        <v>0</v>
      </c>
      <c r="O876" s="39">
        <v>0</v>
      </c>
      <c r="P876" s="39">
        <v>0</v>
      </c>
      <c r="Q876" s="39">
        <v>0</v>
      </c>
      <c r="R876" s="39">
        <v>0</v>
      </c>
      <c r="S876" s="39">
        <v>0</v>
      </c>
      <c r="T876" s="39">
        <v>0</v>
      </c>
      <c r="U876" s="39">
        <v>0</v>
      </c>
      <c r="V876" s="39">
        <v>0</v>
      </c>
      <c r="W876" s="39">
        <v>0</v>
      </c>
      <c r="X876" s="39">
        <v>0</v>
      </c>
      <c r="Y876" s="39">
        <v>0</v>
      </c>
      <c r="Z876" s="39">
        <v>0</v>
      </c>
      <c r="AA876" s="39">
        <v>0</v>
      </c>
      <c r="AB876" s="41">
        <v>2021</v>
      </c>
    </row>
    <row r="877" spans="1:28" ht="35.25" customHeight="1">
      <c r="A877" s="11">
        <v>1</v>
      </c>
      <c r="B877" s="2">
        <f>SUBTOTAL(103,$A$800:A877)</f>
        <v>78</v>
      </c>
      <c r="C877" s="8" t="s">
        <v>608</v>
      </c>
      <c r="D877" s="36">
        <f t="shared" si="53"/>
        <v>425705</v>
      </c>
      <c r="E877" s="39">
        <v>0</v>
      </c>
      <c r="F877" s="39">
        <v>0</v>
      </c>
      <c r="G877" s="39">
        <v>0</v>
      </c>
      <c r="H877" s="39">
        <v>0</v>
      </c>
      <c r="I877" s="39">
        <v>277705</v>
      </c>
      <c r="J877" s="39">
        <v>0</v>
      </c>
      <c r="K877" s="40">
        <v>0</v>
      </c>
      <c r="L877" s="39">
        <v>0</v>
      </c>
      <c r="M877" s="39">
        <v>0</v>
      </c>
      <c r="N877" s="39">
        <v>0</v>
      </c>
      <c r="O877" s="39">
        <v>148000</v>
      </c>
      <c r="P877" s="39">
        <v>0</v>
      </c>
      <c r="Q877" s="39">
        <v>0</v>
      </c>
      <c r="R877" s="39">
        <v>0</v>
      </c>
      <c r="S877" s="39">
        <v>0</v>
      </c>
      <c r="T877" s="39">
        <v>0</v>
      </c>
      <c r="U877" s="39">
        <v>0</v>
      </c>
      <c r="V877" s="39">
        <v>0</v>
      </c>
      <c r="W877" s="39">
        <v>0</v>
      </c>
      <c r="X877" s="39">
        <v>0</v>
      </c>
      <c r="Y877" s="39">
        <v>0</v>
      </c>
      <c r="Z877" s="39">
        <v>0</v>
      </c>
      <c r="AA877" s="39">
        <v>0</v>
      </c>
      <c r="AB877" s="41">
        <v>2021</v>
      </c>
    </row>
    <row r="878" spans="1:28" ht="35.25" customHeight="1">
      <c r="A878" s="11">
        <v>1</v>
      </c>
      <c r="B878" s="2">
        <f>SUBTOTAL(103,$A$800:A878)</f>
        <v>79</v>
      </c>
      <c r="C878" s="8" t="s">
        <v>361</v>
      </c>
      <c r="D878" s="36">
        <f t="shared" si="53"/>
        <v>653000</v>
      </c>
      <c r="E878" s="39">
        <v>365000</v>
      </c>
      <c r="F878" s="39">
        <v>0</v>
      </c>
      <c r="G878" s="39">
        <v>0</v>
      </c>
      <c r="H878" s="39">
        <v>0</v>
      </c>
      <c r="I878" s="39">
        <v>0</v>
      </c>
      <c r="J878" s="39">
        <v>0</v>
      </c>
      <c r="K878" s="40">
        <v>0</v>
      </c>
      <c r="L878" s="39">
        <v>0</v>
      </c>
      <c r="M878" s="39">
        <v>0</v>
      </c>
      <c r="N878" s="39">
        <v>0</v>
      </c>
      <c r="O878" s="39">
        <v>288000</v>
      </c>
      <c r="P878" s="39">
        <v>0</v>
      </c>
      <c r="Q878" s="39">
        <v>0</v>
      </c>
      <c r="R878" s="39">
        <v>0</v>
      </c>
      <c r="S878" s="39">
        <v>0</v>
      </c>
      <c r="T878" s="39">
        <v>0</v>
      </c>
      <c r="U878" s="39">
        <v>0</v>
      </c>
      <c r="V878" s="39">
        <v>0</v>
      </c>
      <c r="W878" s="39">
        <v>0</v>
      </c>
      <c r="X878" s="39">
        <v>0</v>
      </c>
      <c r="Y878" s="39">
        <v>0</v>
      </c>
      <c r="Z878" s="39">
        <v>0</v>
      </c>
      <c r="AA878" s="39">
        <v>0</v>
      </c>
      <c r="AB878" s="41">
        <v>2021</v>
      </c>
    </row>
    <row r="879" spans="1:28" ht="35.25" customHeight="1">
      <c r="A879" s="11">
        <v>1</v>
      </c>
      <c r="B879" s="2">
        <f>SUBTOTAL(103,$A$800:A879)</f>
        <v>80</v>
      </c>
      <c r="C879" s="8" t="s">
        <v>557</v>
      </c>
      <c r="D879" s="36">
        <f t="shared" si="53"/>
        <v>967778.02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40">
        <v>0</v>
      </c>
      <c r="L879" s="39">
        <v>0</v>
      </c>
      <c r="M879" s="39">
        <v>284317.02</v>
      </c>
      <c r="N879" s="39">
        <v>0</v>
      </c>
      <c r="O879" s="39">
        <v>683461</v>
      </c>
      <c r="P879" s="39">
        <v>0</v>
      </c>
      <c r="Q879" s="39">
        <v>0</v>
      </c>
      <c r="R879" s="39">
        <v>0</v>
      </c>
      <c r="S879" s="39">
        <v>0</v>
      </c>
      <c r="T879" s="39">
        <v>0</v>
      </c>
      <c r="U879" s="39">
        <v>0</v>
      </c>
      <c r="V879" s="39">
        <v>0</v>
      </c>
      <c r="W879" s="39">
        <v>0</v>
      </c>
      <c r="X879" s="39">
        <v>0</v>
      </c>
      <c r="Y879" s="39">
        <v>0</v>
      </c>
      <c r="Z879" s="39">
        <v>0</v>
      </c>
      <c r="AA879" s="39">
        <v>0</v>
      </c>
      <c r="AB879" s="41">
        <v>2021</v>
      </c>
    </row>
    <row r="880" spans="1:28" ht="35.25" customHeight="1">
      <c r="A880" s="11">
        <v>1</v>
      </c>
      <c r="B880" s="2">
        <f>SUBTOTAL(103,$A$800:A880)</f>
        <v>81</v>
      </c>
      <c r="C880" s="8" t="s">
        <v>687</v>
      </c>
      <c r="D880" s="36">
        <f t="shared" si="53"/>
        <v>2175000.02</v>
      </c>
      <c r="E880" s="39">
        <v>136850</v>
      </c>
      <c r="F880" s="39">
        <v>0</v>
      </c>
      <c r="G880" s="39">
        <v>1832100</v>
      </c>
      <c r="H880" s="39">
        <v>0</v>
      </c>
      <c r="I880" s="39">
        <v>0</v>
      </c>
      <c r="J880" s="39">
        <v>0</v>
      </c>
      <c r="K880" s="40">
        <v>1</v>
      </c>
      <c r="L880" s="39">
        <v>206050.02000000002</v>
      </c>
      <c r="M880" s="39">
        <v>0</v>
      </c>
      <c r="N880" s="39">
        <v>0</v>
      </c>
      <c r="O880" s="39">
        <v>0</v>
      </c>
      <c r="P880" s="39">
        <v>0</v>
      </c>
      <c r="Q880" s="39">
        <v>0</v>
      </c>
      <c r="R880" s="39">
        <v>0</v>
      </c>
      <c r="S880" s="39">
        <v>0</v>
      </c>
      <c r="T880" s="39">
        <v>0</v>
      </c>
      <c r="U880" s="39">
        <v>0</v>
      </c>
      <c r="V880" s="39">
        <v>0</v>
      </c>
      <c r="W880" s="39">
        <v>0</v>
      </c>
      <c r="X880" s="39">
        <v>0</v>
      </c>
      <c r="Y880" s="39">
        <v>0</v>
      </c>
      <c r="Z880" s="39">
        <v>0</v>
      </c>
      <c r="AA880" s="39">
        <v>0</v>
      </c>
      <c r="AB880" s="41">
        <v>2021</v>
      </c>
    </row>
    <row r="881" spans="1:28" ht="35.25" customHeight="1">
      <c r="A881" s="11">
        <v>1</v>
      </c>
      <c r="B881" s="2">
        <f>SUBTOTAL(103,$A$800:A881)</f>
        <v>82</v>
      </c>
      <c r="C881" s="8" t="s">
        <v>490</v>
      </c>
      <c r="D881" s="36">
        <f t="shared" si="53"/>
        <v>390295.3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0</v>
      </c>
      <c r="K881" s="40">
        <v>0</v>
      </c>
      <c r="L881" s="39">
        <v>0</v>
      </c>
      <c r="M881" s="39">
        <v>0</v>
      </c>
      <c r="N881" s="39">
        <v>0</v>
      </c>
      <c r="O881" s="39">
        <v>0</v>
      </c>
      <c r="P881" s="39">
        <v>390295.3</v>
      </c>
      <c r="Q881" s="39">
        <v>0</v>
      </c>
      <c r="R881" s="39">
        <v>0</v>
      </c>
      <c r="S881" s="39">
        <v>0</v>
      </c>
      <c r="T881" s="39">
        <v>0</v>
      </c>
      <c r="U881" s="39">
        <v>0</v>
      </c>
      <c r="V881" s="39">
        <v>0</v>
      </c>
      <c r="W881" s="39">
        <v>0</v>
      </c>
      <c r="X881" s="39">
        <v>0</v>
      </c>
      <c r="Y881" s="39">
        <v>0</v>
      </c>
      <c r="Z881" s="39">
        <v>0</v>
      </c>
      <c r="AA881" s="39">
        <v>0</v>
      </c>
      <c r="AB881" s="41">
        <v>2021</v>
      </c>
    </row>
    <row r="882" spans="1:28" ht="35.25" customHeight="1">
      <c r="A882" s="11">
        <v>1</v>
      </c>
      <c r="B882" s="2">
        <f>SUBTOTAL(103,$A$800:A882)</f>
        <v>83</v>
      </c>
      <c r="C882" s="8" t="s">
        <v>124</v>
      </c>
      <c r="D882" s="36">
        <f t="shared" si="53"/>
        <v>1024459.91</v>
      </c>
      <c r="E882" s="39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0</v>
      </c>
      <c r="K882" s="40">
        <v>0</v>
      </c>
      <c r="L882" s="39">
        <v>0</v>
      </c>
      <c r="M882" s="39">
        <v>0</v>
      </c>
      <c r="N882" s="39">
        <v>0</v>
      </c>
      <c r="O882" s="39">
        <v>1024459.91</v>
      </c>
      <c r="P882" s="39">
        <v>0</v>
      </c>
      <c r="Q882" s="39">
        <v>0</v>
      </c>
      <c r="R882" s="39">
        <v>0</v>
      </c>
      <c r="S882" s="39">
        <v>0</v>
      </c>
      <c r="T882" s="39">
        <v>0</v>
      </c>
      <c r="U882" s="39">
        <v>0</v>
      </c>
      <c r="V882" s="39">
        <v>0</v>
      </c>
      <c r="W882" s="39">
        <v>0</v>
      </c>
      <c r="X882" s="39">
        <v>0</v>
      </c>
      <c r="Y882" s="39">
        <v>0</v>
      </c>
      <c r="Z882" s="39">
        <v>0</v>
      </c>
      <c r="AA882" s="39">
        <v>0</v>
      </c>
      <c r="AB882" s="41">
        <v>2021</v>
      </c>
    </row>
    <row r="883" spans="1:28" ht="35.25" customHeight="1">
      <c r="A883" s="11">
        <v>1</v>
      </c>
      <c r="B883" s="2">
        <f>SUBTOTAL(103,$A$800:A883)</f>
        <v>84</v>
      </c>
      <c r="C883" s="8" t="s">
        <v>664</v>
      </c>
      <c r="D883" s="36">
        <f t="shared" si="53"/>
        <v>760207</v>
      </c>
      <c r="E883" s="39">
        <v>0</v>
      </c>
      <c r="F883" s="39">
        <v>285207</v>
      </c>
      <c r="G883" s="39">
        <v>0</v>
      </c>
      <c r="H883" s="39">
        <v>0</v>
      </c>
      <c r="I883" s="39">
        <v>0</v>
      </c>
      <c r="J883" s="39">
        <v>0</v>
      </c>
      <c r="K883" s="40">
        <v>0</v>
      </c>
      <c r="L883" s="39">
        <v>0</v>
      </c>
      <c r="M883" s="39">
        <v>475000</v>
      </c>
      <c r="N883" s="39">
        <v>0</v>
      </c>
      <c r="O883" s="39">
        <v>0</v>
      </c>
      <c r="P883" s="39">
        <v>0</v>
      </c>
      <c r="Q883" s="39">
        <v>0</v>
      </c>
      <c r="R883" s="39">
        <v>0</v>
      </c>
      <c r="S883" s="39">
        <v>0</v>
      </c>
      <c r="T883" s="39">
        <v>0</v>
      </c>
      <c r="U883" s="39">
        <v>0</v>
      </c>
      <c r="V883" s="39">
        <v>0</v>
      </c>
      <c r="W883" s="39">
        <v>0</v>
      </c>
      <c r="X883" s="39">
        <v>0</v>
      </c>
      <c r="Y883" s="39">
        <v>0</v>
      </c>
      <c r="Z883" s="39">
        <v>0</v>
      </c>
      <c r="AA883" s="39">
        <v>0</v>
      </c>
      <c r="AB883" s="41">
        <v>2021</v>
      </c>
    </row>
    <row r="884" spans="1:28" ht="35.25" customHeight="1">
      <c r="A884" s="11">
        <v>1</v>
      </c>
      <c r="B884" s="2">
        <f>SUBTOTAL(103,$A$800:A884)</f>
        <v>85</v>
      </c>
      <c r="C884" s="8" t="s">
        <v>665</v>
      </c>
      <c r="D884" s="36">
        <f t="shared" si="53"/>
        <v>215820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40">
        <v>0</v>
      </c>
      <c r="L884" s="39">
        <v>0</v>
      </c>
      <c r="M884" s="39">
        <v>0</v>
      </c>
      <c r="N884" s="39">
        <v>0</v>
      </c>
      <c r="O884" s="39">
        <v>215820</v>
      </c>
      <c r="P884" s="39">
        <v>0</v>
      </c>
      <c r="Q884" s="39">
        <v>0</v>
      </c>
      <c r="R884" s="39">
        <v>0</v>
      </c>
      <c r="S884" s="39">
        <v>0</v>
      </c>
      <c r="T884" s="39">
        <v>0</v>
      </c>
      <c r="U884" s="39">
        <v>0</v>
      </c>
      <c r="V884" s="39">
        <v>0</v>
      </c>
      <c r="W884" s="39">
        <v>0</v>
      </c>
      <c r="X884" s="39">
        <v>0</v>
      </c>
      <c r="Y884" s="39">
        <v>0</v>
      </c>
      <c r="Z884" s="39">
        <v>0</v>
      </c>
      <c r="AA884" s="39">
        <v>0</v>
      </c>
      <c r="AB884" s="41">
        <v>2021</v>
      </c>
    </row>
    <row r="885" spans="1:28" ht="35.25" customHeight="1">
      <c r="A885" s="11">
        <v>1</v>
      </c>
      <c r="B885" s="2">
        <f>SUBTOTAL(103,$A$800:A885)</f>
        <v>86</v>
      </c>
      <c r="C885" s="8" t="s">
        <v>701</v>
      </c>
      <c r="D885" s="36">
        <f t="shared" si="53"/>
        <v>468000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0</v>
      </c>
      <c r="K885" s="40">
        <v>0</v>
      </c>
      <c r="L885" s="39">
        <v>0</v>
      </c>
      <c r="M885" s="39">
        <v>468000</v>
      </c>
      <c r="N885" s="39">
        <v>0</v>
      </c>
      <c r="O885" s="39">
        <v>0</v>
      </c>
      <c r="P885" s="39">
        <v>0</v>
      </c>
      <c r="Q885" s="39">
        <v>0</v>
      </c>
      <c r="R885" s="39">
        <v>0</v>
      </c>
      <c r="S885" s="39">
        <v>0</v>
      </c>
      <c r="T885" s="39">
        <v>0</v>
      </c>
      <c r="U885" s="39">
        <v>0</v>
      </c>
      <c r="V885" s="39">
        <v>0</v>
      </c>
      <c r="W885" s="39">
        <v>0</v>
      </c>
      <c r="X885" s="39">
        <v>0</v>
      </c>
      <c r="Y885" s="39">
        <v>0</v>
      </c>
      <c r="Z885" s="39">
        <v>0</v>
      </c>
      <c r="AA885" s="39">
        <v>0</v>
      </c>
      <c r="AB885" s="41">
        <v>2021</v>
      </c>
    </row>
    <row r="886" spans="1:28" ht="35.25" customHeight="1">
      <c r="A886" s="11">
        <v>1</v>
      </c>
      <c r="B886" s="2">
        <f>SUBTOTAL(103,$A$800:A886)</f>
        <v>87</v>
      </c>
      <c r="C886" s="8" t="s">
        <v>950</v>
      </c>
      <c r="D886" s="36">
        <f t="shared" si="53"/>
        <v>2886118.91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40">
        <v>0</v>
      </c>
      <c r="L886" s="39">
        <v>0</v>
      </c>
      <c r="M886" s="39">
        <v>1833288.28</v>
      </c>
      <c r="N886" s="39">
        <v>0</v>
      </c>
      <c r="O886" s="39">
        <v>1052830.63</v>
      </c>
      <c r="P886" s="39">
        <v>0</v>
      </c>
      <c r="Q886" s="39">
        <v>0</v>
      </c>
      <c r="R886" s="39">
        <v>0</v>
      </c>
      <c r="S886" s="39">
        <v>0</v>
      </c>
      <c r="T886" s="39">
        <v>0</v>
      </c>
      <c r="U886" s="39">
        <v>0</v>
      </c>
      <c r="V886" s="39">
        <v>0</v>
      </c>
      <c r="W886" s="39">
        <v>0</v>
      </c>
      <c r="X886" s="39">
        <v>0</v>
      </c>
      <c r="Y886" s="39">
        <v>0</v>
      </c>
      <c r="Z886" s="39">
        <v>0</v>
      </c>
      <c r="AA886" s="39">
        <v>0</v>
      </c>
      <c r="AB886" s="41">
        <v>2021</v>
      </c>
    </row>
    <row r="887" spans="1:28" ht="35.25" customHeight="1">
      <c r="A887" s="11">
        <v>1</v>
      </c>
      <c r="B887" s="2">
        <f>SUBTOTAL(103,$A$800:A887)</f>
        <v>88</v>
      </c>
      <c r="C887" s="8" t="s">
        <v>717</v>
      </c>
      <c r="D887" s="36">
        <f t="shared" si="53"/>
        <v>133000</v>
      </c>
      <c r="E887" s="39">
        <v>0</v>
      </c>
      <c r="F887" s="39">
        <v>0</v>
      </c>
      <c r="G887" s="39">
        <v>0</v>
      </c>
      <c r="H887" s="39">
        <v>0</v>
      </c>
      <c r="I887" s="39">
        <v>0</v>
      </c>
      <c r="J887" s="39">
        <v>0</v>
      </c>
      <c r="K887" s="40">
        <v>1</v>
      </c>
      <c r="L887" s="39">
        <v>133000</v>
      </c>
      <c r="M887" s="39">
        <v>0</v>
      </c>
      <c r="N887" s="39">
        <v>0</v>
      </c>
      <c r="O887" s="39">
        <v>0</v>
      </c>
      <c r="P887" s="39">
        <v>0</v>
      </c>
      <c r="Q887" s="39">
        <v>0</v>
      </c>
      <c r="R887" s="39">
        <v>0</v>
      </c>
      <c r="S887" s="39">
        <v>0</v>
      </c>
      <c r="T887" s="39">
        <v>0</v>
      </c>
      <c r="U887" s="39">
        <v>0</v>
      </c>
      <c r="V887" s="39">
        <v>0</v>
      </c>
      <c r="W887" s="39">
        <v>0</v>
      </c>
      <c r="X887" s="39">
        <v>0</v>
      </c>
      <c r="Y887" s="39">
        <v>0</v>
      </c>
      <c r="Z887" s="39">
        <v>0</v>
      </c>
      <c r="AA887" s="39">
        <v>0</v>
      </c>
      <c r="AB887" s="41">
        <v>2021</v>
      </c>
    </row>
    <row r="888" spans="1:28" ht="35.25" customHeight="1">
      <c r="A888" s="11">
        <v>1</v>
      </c>
      <c r="B888" s="2">
        <f>SUBTOTAL(103,$A$800:A888)</f>
        <v>89</v>
      </c>
      <c r="C888" s="8" t="s">
        <v>127</v>
      </c>
      <c r="D888" s="36">
        <f t="shared" si="53"/>
        <v>989307.33</v>
      </c>
      <c r="E888" s="39">
        <v>0</v>
      </c>
      <c r="F888" s="39">
        <v>193421.33</v>
      </c>
      <c r="G888" s="39">
        <v>0</v>
      </c>
      <c r="H888" s="39">
        <v>0</v>
      </c>
      <c r="I888" s="39">
        <v>0</v>
      </c>
      <c r="J888" s="39">
        <v>0</v>
      </c>
      <c r="K888" s="40">
        <v>0</v>
      </c>
      <c r="L888" s="39">
        <v>0</v>
      </c>
      <c r="M888" s="39">
        <v>0</v>
      </c>
      <c r="N888" s="39">
        <v>795886</v>
      </c>
      <c r="O888" s="39">
        <v>0</v>
      </c>
      <c r="P888" s="39">
        <v>0</v>
      </c>
      <c r="Q888" s="39">
        <v>0</v>
      </c>
      <c r="R888" s="39">
        <v>0</v>
      </c>
      <c r="S888" s="39">
        <v>0</v>
      </c>
      <c r="T888" s="39">
        <v>0</v>
      </c>
      <c r="U888" s="39">
        <v>0</v>
      </c>
      <c r="V888" s="39">
        <v>0</v>
      </c>
      <c r="W888" s="39">
        <v>0</v>
      </c>
      <c r="X888" s="39">
        <v>0</v>
      </c>
      <c r="Y888" s="39">
        <v>0</v>
      </c>
      <c r="Z888" s="39">
        <v>0</v>
      </c>
      <c r="AA888" s="39">
        <v>0</v>
      </c>
      <c r="AB888" s="41">
        <v>2021</v>
      </c>
    </row>
    <row r="889" spans="1:28" ht="35.25" customHeight="1">
      <c r="A889" s="11">
        <v>1</v>
      </c>
      <c r="B889" s="2">
        <f>SUBTOTAL(103,$A$800:A889)</f>
        <v>90</v>
      </c>
      <c r="C889" s="8" t="s">
        <v>780</v>
      </c>
      <c r="D889" s="36">
        <f t="shared" si="53"/>
        <v>451582</v>
      </c>
      <c r="E889" s="39">
        <v>0</v>
      </c>
      <c r="F889" s="39">
        <v>313384</v>
      </c>
      <c r="G889" s="39">
        <v>0</v>
      </c>
      <c r="H889" s="39">
        <v>0</v>
      </c>
      <c r="I889" s="39">
        <v>0</v>
      </c>
      <c r="J889" s="39">
        <v>0</v>
      </c>
      <c r="K889" s="40">
        <v>0</v>
      </c>
      <c r="L889" s="39">
        <v>0</v>
      </c>
      <c r="M889" s="39">
        <v>138198</v>
      </c>
      <c r="N889" s="39">
        <v>0</v>
      </c>
      <c r="O889" s="39">
        <v>0</v>
      </c>
      <c r="P889" s="39">
        <v>0</v>
      </c>
      <c r="Q889" s="39">
        <v>0</v>
      </c>
      <c r="R889" s="39">
        <v>0</v>
      </c>
      <c r="S889" s="39">
        <v>0</v>
      </c>
      <c r="T889" s="39">
        <v>0</v>
      </c>
      <c r="U889" s="39">
        <v>0</v>
      </c>
      <c r="V889" s="39">
        <v>0</v>
      </c>
      <c r="W889" s="39">
        <v>0</v>
      </c>
      <c r="X889" s="39">
        <v>0</v>
      </c>
      <c r="Y889" s="39">
        <v>0</v>
      </c>
      <c r="Z889" s="39">
        <v>0</v>
      </c>
      <c r="AA889" s="39">
        <v>0</v>
      </c>
      <c r="AB889" s="41">
        <v>2021</v>
      </c>
    </row>
    <row r="890" spans="1:28" ht="35.25" customHeight="1">
      <c r="A890" s="11">
        <v>1</v>
      </c>
      <c r="B890" s="2">
        <f>SUBTOTAL(103,$A$800:A890)</f>
        <v>91</v>
      </c>
      <c r="C890" s="8" t="s">
        <v>625</v>
      </c>
      <c r="D890" s="36">
        <f t="shared" si="53"/>
        <v>252646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0</v>
      </c>
      <c r="K890" s="40">
        <v>0</v>
      </c>
      <c r="L890" s="39">
        <v>0</v>
      </c>
      <c r="M890" s="39">
        <v>0</v>
      </c>
      <c r="N890" s="39">
        <v>0</v>
      </c>
      <c r="O890" s="39">
        <v>252646</v>
      </c>
      <c r="P890" s="39">
        <v>0</v>
      </c>
      <c r="Q890" s="39">
        <v>0</v>
      </c>
      <c r="R890" s="39">
        <v>0</v>
      </c>
      <c r="S890" s="39">
        <v>0</v>
      </c>
      <c r="T890" s="39">
        <v>0</v>
      </c>
      <c r="U890" s="39">
        <v>0</v>
      </c>
      <c r="V890" s="39">
        <v>0</v>
      </c>
      <c r="W890" s="39">
        <v>0</v>
      </c>
      <c r="X890" s="39">
        <v>0</v>
      </c>
      <c r="Y890" s="39">
        <v>0</v>
      </c>
      <c r="Z890" s="39">
        <v>0</v>
      </c>
      <c r="AA890" s="39">
        <v>0</v>
      </c>
      <c r="AB890" s="41">
        <v>2021</v>
      </c>
    </row>
    <row r="891" spans="1:28" ht="35.25" customHeight="1">
      <c r="A891" s="11">
        <v>1</v>
      </c>
      <c r="B891" s="2">
        <f>SUBTOTAL(103,$A$800:A891)</f>
        <v>92</v>
      </c>
      <c r="C891" s="8" t="s">
        <v>491</v>
      </c>
      <c r="D891" s="36">
        <f t="shared" si="53"/>
        <v>547360</v>
      </c>
      <c r="E891" s="39">
        <v>0</v>
      </c>
      <c r="F891" s="39">
        <v>0</v>
      </c>
      <c r="G891" s="39">
        <v>0</v>
      </c>
      <c r="H891" s="39">
        <v>0</v>
      </c>
      <c r="I891" s="39">
        <v>547360</v>
      </c>
      <c r="J891" s="39">
        <v>0</v>
      </c>
      <c r="K891" s="40">
        <v>0</v>
      </c>
      <c r="L891" s="39">
        <v>0</v>
      </c>
      <c r="M891" s="39">
        <v>0</v>
      </c>
      <c r="N891" s="39">
        <v>0</v>
      </c>
      <c r="O891" s="39">
        <v>0</v>
      </c>
      <c r="P891" s="39">
        <v>0</v>
      </c>
      <c r="Q891" s="39">
        <v>0</v>
      </c>
      <c r="R891" s="39">
        <v>0</v>
      </c>
      <c r="S891" s="39">
        <v>0</v>
      </c>
      <c r="T891" s="39">
        <v>0</v>
      </c>
      <c r="U891" s="39">
        <v>0</v>
      </c>
      <c r="V891" s="39">
        <v>0</v>
      </c>
      <c r="W891" s="39">
        <v>0</v>
      </c>
      <c r="X891" s="39">
        <v>0</v>
      </c>
      <c r="Y891" s="39">
        <v>0</v>
      </c>
      <c r="Z891" s="39">
        <v>0</v>
      </c>
      <c r="AA891" s="39">
        <v>0</v>
      </c>
      <c r="AB891" s="41">
        <v>2021</v>
      </c>
    </row>
    <row r="892" spans="1:28" ht="35.25" customHeight="1">
      <c r="A892" s="11">
        <v>1</v>
      </c>
      <c r="B892" s="2">
        <f>SUBTOTAL(103,$A$800:A892)</f>
        <v>93</v>
      </c>
      <c r="C892" s="8" t="s">
        <v>592</v>
      </c>
      <c r="D892" s="36">
        <f t="shared" si="53"/>
        <v>230000</v>
      </c>
      <c r="E892" s="39">
        <v>0</v>
      </c>
      <c r="F892" s="39">
        <v>0</v>
      </c>
      <c r="G892" s="39">
        <v>0</v>
      </c>
      <c r="H892" s="39">
        <v>0</v>
      </c>
      <c r="I892" s="39">
        <v>230000</v>
      </c>
      <c r="J892" s="39">
        <v>0</v>
      </c>
      <c r="K892" s="40">
        <v>0</v>
      </c>
      <c r="L892" s="39">
        <v>0</v>
      </c>
      <c r="M892" s="39">
        <v>0</v>
      </c>
      <c r="N892" s="39">
        <v>0</v>
      </c>
      <c r="O892" s="39">
        <v>0</v>
      </c>
      <c r="P892" s="39">
        <v>0</v>
      </c>
      <c r="Q892" s="39">
        <v>0</v>
      </c>
      <c r="R892" s="39">
        <v>0</v>
      </c>
      <c r="S892" s="39">
        <v>0</v>
      </c>
      <c r="T892" s="39">
        <v>0</v>
      </c>
      <c r="U892" s="39">
        <v>0</v>
      </c>
      <c r="V892" s="39">
        <v>0</v>
      </c>
      <c r="W892" s="39">
        <v>0</v>
      </c>
      <c r="X892" s="39">
        <v>0</v>
      </c>
      <c r="Y892" s="39">
        <v>0</v>
      </c>
      <c r="Z892" s="39">
        <v>0</v>
      </c>
      <c r="AA892" s="39">
        <v>0</v>
      </c>
      <c r="AB892" s="41">
        <v>2021</v>
      </c>
    </row>
    <row r="893" spans="1:28" ht="35.25" customHeight="1">
      <c r="A893" s="11">
        <v>1</v>
      </c>
      <c r="B893" s="2">
        <f>SUBTOTAL(103,$A$800:A893)</f>
        <v>94</v>
      </c>
      <c r="C893" s="8" t="s">
        <v>657</v>
      </c>
      <c r="D893" s="36">
        <f t="shared" si="53"/>
        <v>287000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40">
        <v>0</v>
      </c>
      <c r="L893" s="39">
        <v>0</v>
      </c>
      <c r="M893" s="39">
        <v>287000</v>
      </c>
      <c r="N893" s="39">
        <v>0</v>
      </c>
      <c r="O893" s="39">
        <v>0</v>
      </c>
      <c r="P893" s="39">
        <v>0</v>
      </c>
      <c r="Q893" s="39">
        <v>0</v>
      </c>
      <c r="R893" s="39">
        <v>0</v>
      </c>
      <c r="S893" s="39">
        <v>0</v>
      </c>
      <c r="T893" s="39">
        <v>0</v>
      </c>
      <c r="U893" s="39">
        <v>0</v>
      </c>
      <c r="V893" s="39">
        <v>0</v>
      </c>
      <c r="W893" s="39">
        <v>0</v>
      </c>
      <c r="X893" s="39">
        <v>0</v>
      </c>
      <c r="Y893" s="39">
        <v>0</v>
      </c>
      <c r="Z893" s="39">
        <v>0</v>
      </c>
      <c r="AA893" s="39">
        <v>0</v>
      </c>
      <c r="AB893" s="41">
        <v>2021</v>
      </c>
    </row>
    <row r="894" spans="1:28" ht="35.25" customHeight="1">
      <c r="A894" s="11">
        <v>1</v>
      </c>
      <c r="B894" s="2">
        <f>SUBTOTAL(103,$A$800:A894)</f>
        <v>95</v>
      </c>
      <c r="C894" s="8" t="s">
        <v>1218</v>
      </c>
      <c r="D894" s="36">
        <f t="shared" si="53"/>
        <v>213915</v>
      </c>
      <c r="E894" s="39">
        <v>0</v>
      </c>
      <c r="F894" s="39">
        <v>0</v>
      </c>
      <c r="G894" s="39">
        <v>0</v>
      </c>
      <c r="H894" s="39">
        <v>0</v>
      </c>
      <c r="I894" s="39">
        <v>96387</v>
      </c>
      <c r="J894" s="39">
        <v>0</v>
      </c>
      <c r="K894" s="40">
        <v>0</v>
      </c>
      <c r="L894" s="39">
        <v>0</v>
      </c>
      <c r="M894" s="39">
        <v>117528</v>
      </c>
      <c r="N894" s="39">
        <v>0</v>
      </c>
      <c r="O894" s="39">
        <v>0</v>
      </c>
      <c r="P894" s="39">
        <v>0</v>
      </c>
      <c r="Q894" s="39">
        <v>0</v>
      </c>
      <c r="R894" s="39">
        <v>0</v>
      </c>
      <c r="S894" s="39">
        <v>0</v>
      </c>
      <c r="T894" s="39">
        <v>0</v>
      </c>
      <c r="U894" s="39">
        <v>0</v>
      </c>
      <c r="V894" s="39">
        <v>0</v>
      </c>
      <c r="W894" s="39">
        <v>0</v>
      </c>
      <c r="X894" s="39">
        <v>0</v>
      </c>
      <c r="Y894" s="39">
        <v>0</v>
      </c>
      <c r="Z894" s="39">
        <v>0</v>
      </c>
      <c r="AA894" s="39">
        <v>0</v>
      </c>
      <c r="AB894" s="41">
        <v>2021</v>
      </c>
    </row>
    <row r="895" spans="1:28" ht="35.25" customHeight="1">
      <c r="A895" s="11">
        <v>1</v>
      </c>
      <c r="B895" s="2">
        <f>SUBTOTAL(103,$A$800:A895)</f>
        <v>96</v>
      </c>
      <c r="C895" s="8" t="s">
        <v>702</v>
      </c>
      <c r="D895" s="36">
        <f t="shared" si="53"/>
        <v>2217504.3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40">
        <v>0</v>
      </c>
      <c r="L895" s="39">
        <v>0</v>
      </c>
      <c r="M895" s="39">
        <v>0</v>
      </c>
      <c r="N895" s="39">
        <v>2217504.3</v>
      </c>
      <c r="O895" s="39">
        <v>0</v>
      </c>
      <c r="P895" s="39">
        <v>0</v>
      </c>
      <c r="Q895" s="39">
        <v>0</v>
      </c>
      <c r="R895" s="39">
        <v>0</v>
      </c>
      <c r="S895" s="39">
        <v>0</v>
      </c>
      <c r="T895" s="39">
        <v>0</v>
      </c>
      <c r="U895" s="39">
        <v>0</v>
      </c>
      <c r="V895" s="39">
        <v>0</v>
      </c>
      <c r="W895" s="39">
        <v>0</v>
      </c>
      <c r="X895" s="39">
        <v>0</v>
      </c>
      <c r="Y895" s="39">
        <v>0</v>
      </c>
      <c r="Z895" s="39">
        <v>0</v>
      </c>
      <c r="AA895" s="39">
        <v>0</v>
      </c>
      <c r="AB895" s="41">
        <v>2021</v>
      </c>
    </row>
    <row r="896" spans="1:28" ht="35.25" customHeight="1">
      <c r="A896" s="11">
        <v>1</v>
      </c>
      <c r="B896" s="2">
        <f>SUBTOTAL(103,$A$800:A896)</f>
        <v>97</v>
      </c>
      <c r="C896" s="8" t="s">
        <v>73</v>
      </c>
      <c r="D896" s="36">
        <f t="shared" si="53"/>
        <v>135000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40">
        <v>1</v>
      </c>
      <c r="L896" s="39">
        <v>135000</v>
      </c>
      <c r="M896" s="39">
        <v>0</v>
      </c>
      <c r="N896" s="39">
        <v>0</v>
      </c>
      <c r="O896" s="39">
        <v>0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39">
        <v>0</v>
      </c>
      <c r="V896" s="39">
        <v>0</v>
      </c>
      <c r="W896" s="39">
        <v>0</v>
      </c>
      <c r="X896" s="39">
        <v>0</v>
      </c>
      <c r="Y896" s="39">
        <v>0</v>
      </c>
      <c r="Z896" s="39">
        <v>0</v>
      </c>
      <c r="AA896" s="39">
        <v>0</v>
      </c>
      <c r="AB896" s="41">
        <v>2021</v>
      </c>
    </row>
    <row r="897" spans="1:28" ht="35.25" customHeight="1">
      <c r="A897" s="11">
        <v>1</v>
      </c>
      <c r="B897" s="2">
        <f>SUBTOTAL(103,$A$800:A897)</f>
        <v>98</v>
      </c>
      <c r="C897" s="8" t="s">
        <v>353</v>
      </c>
      <c r="D897" s="36">
        <f t="shared" si="53"/>
        <v>315774.64</v>
      </c>
      <c r="E897" s="39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0</v>
      </c>
      <c r="K897" s="40">
        <v>0</v>
      </c>
      <c r="L897" s="39">
        <v>0</v>
      </c>
      <c r="M897" s="39">
        <v>315774.64</v>
      </c>
      <c r="N897" s="39">
        <v>0</v>
      </c>
      <c r="O897" s="39">
        <v>0</v>
      </c>
      <c r="P897" s="39">
        <v>0</v>
      </c>
      <c r="Q897" s="39">
        <v>0</v>
      </c>
      <c r="R897" s="39">
        <v>0</v>
      </c>
      <c r="S897" s="39">
        <v>0</v>
      </c>
      <c r="T897" s="39">
        <v>0</v>
      </c>
      <c r="U897" s="39">
        <v>0</v>
      </c>
      <c r="V897" s="39">
        <v>0</v>
      </c>
      <c r="W897" s="39">
        <v>0</v>
      </c>
      <c r="X897" s="39">
        <v>0</v>
      </c>
      <c r="Y897" s="39">
        <v>0</v>
      </c>
      <c r="Z897" s="39">
        <v>0</v>
      </c>
      <c r="AA897" s="39">
        <v>0</v>
      </c>
      <c r="AB897" s="41">
        <v>2021</v>
      </c>
    </row>
    <row r="898" spans="1:28" ht="35.25" customHeight="1">
      <c r="A898" s="11">
        <v>1</v>
      </c>
      <c r="B898" s="2">
        <f>SUBTOTAL(103,$A$800:A898)</f>
        <v>99</v>
      </c>
      <c r="C898" s="8" t="s">
        <v>492</v>
      </c>
      <c r="D898" s="36">
        <f t="shared" si="53"/>
        <v>1204260.7</v>
      </c>
      <c r="E898" s="39">
        <v>0</v>
      </c>
      <c r="F898" s="39">
        <v>0</v>
      </c>
      <c r="G898" s="39">
        <v>100088.4</v>
      </c>
      <c r="H898" s="39">
        <v>52047.3</v>
      </c>
      <c r="I898" s="39">
        <v>0</v>
      </c>
      <c r="J898" s="39">
        <v>0</v>
      </c>
      <c r="K898" s="40">
        <v>0</v>
      </c>
      <c r="L898" s="39">
        <v>0</v>
      </c>
      <c r="M898" s="39">
        <v>0</v>
      </c>
      <c r="N898" s="39">
        <v>558625</v>
      </c>
      <c r="O898" s="39">
        <v>493500</v>
      </c>
      <c r="P898" s="39">
        <v>0</v>
      </c>
      <c r="Q898" s="39">
        <v>0</v>
      </c>
      <c r="R898" s="39">
        <v>0</v>
      </c>
      <c r="S898" s="39">
        <v>0</v>
      </c>
      <c r="T898" s="39">
        <v>0</v>
      </c>
      <c r="U898" s="39">
        <v>0</v>
      </c>
      <c r="V898" s="39">
        <v>0</v>
      </c>
      <c r="W898" s="39">
        <v>0</v>
      </c>
      <c r="X898" s="39">
        <v>0</v>
      </c>
      <c r="Y898" s="39">
        <v>0</v>
      </c>
      <c r="Z898" s="39">
        <v>0</v>
      </c>
      <c r="AA898" s="39">
        <v>0</v>
      </c>
      <c r="AB898" s="41">
        <v>2021</v>
      </c>
    </row>
    <row r="899" spans="1:28" ht="35.25" customHeight="1">
      <c r="A899" s="11">
        <v>1</v>
      </c>
      <c r="B899" s="2">
        <f>SUBTOTAL(103,$A$800:A899)</f>
        <v>100</v>
      </c>
      <c r="C899" s="8" t="s">
        <v>462</v>
      </c>
      <c r="D899" s="36">
        <f t="shared" si="53"/>
        <v>1760000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0</v>
      </c>
      <c r="K899" s="40">
        <v>1</v>
      </c>
      <c r="L899" s="39">
        <v>1760000</v>
      </c>
      <c r="M899" s="39">
        <v>0</v>
      </c>
      <c r="N899" s="39">
        <v>0</v>
      </c>
      <c r="O899" s="39">
        <v>0</v>
      </c>
      <c r="P899" s="39">
        <v>0</v>
      </c>
      <c r="Q899" s="39">
        <v>0</v>
      </c>
      <c r="R899" s="39">
        <v>0</v>
      </c>
      <c r="S899" s="39">
        <v>0</v>
      </c>
      <c r="T899" s="39">
        <v>0</v>
      </c>
      <c r="U899" s="39">
        <v>0</v>
      </c>
      <c r="V899" s="39">
        <v>0</v>
      </c>
      <c r="W899" s="39">
        <v>0</v>
      </c>
      <c r="X899" s="39">
        <v>0</v>
      </c>
      <c r="Y899" s="39">
        <v>0</v>
      </c>
      <c r="Z899" s="39">
        <v>0</v>
      </c>
      <c r="AA899" s="39">
        <v>0</v>
      </c>
      <c r="AB899" s="41">
        <v>2021</v>
      </c>
    </row>
    <row r="900" spans="1:28" ht="35.25" customHeight="1">
      <c r="A900" s="11">
        <v>1</v>
      </c>
      <c r="B900" s="2">
        <f>SUBTOTAL(103,$A$800:A900)</f>
        <v>101</v>
      </c>
      <c r="C900" s="8" t="s">
        <v>437</v>
      </c>
      <c r="D900" s="36">
        <f t="shared" si="53"/>
        <v>893603.7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0</v>
      </c>
      <c r="K900" s="40">
        <v>0</v>
      </c>
      <c r="L900" s="39">
        <v>0</v>
      </c>
      <c r="M900" s="39">
        <v>893603.7</v>
      </c>
      <c r="N900" s="39">
        <v>0</v>
      </c>
      <c r="O900" s="39">
        <v>0</v>
      </c>
      <c r="P900" s="39">
        <v>0</v>
      </c>
      <c r="Q900" s="39">
        <v>0</v>
      </c>
      <c r="R900" s="39">
        <v>0</v>
      </c>
      <c r="S900" s="39">
        <v>0</v>
      </c>
      <c r="T900" s="39">
        <v>0</v>
      </c>
      <c r="U900" s="39">
        <v>0</v>
      </c>
      <c r="V900" s="39">
        <v>0</v>
      </c>
      <c r="W900" s="39">
        <v>0</v>
      </c>
      <c r="X900" s="39">
        <v>0</v>
      </c>
      <c r="Y900" s="39">
        <v>0</v>
      </c>
      <c r="Z900" s="39">
        <v>0</v>
      </c>
      <c r="AA900" s="39">
        <v>0</v>
      </c>
      <c r="AB900" s="41">
        <v>2021</v>
      </c>
    </row>
    <row r="901" spans="1:28" ht="35.25" customHeight="1">
      <c r="A901" s="11">
        <v>1</v>
      </c>
      <c r="B901" s="2">
        <f>SUBTOTAL(103,$A$800:A901)</f>
        <v>102</v>
      </c>
      <c r="C901" s="8" t="s">
        <v>691</v>
      </c>
      <c r="D901" s="36">
        <f t="shared" si="53"/>
        <v>2216657.37</v>
      </c>
      <c r="E901" s="39">
        <v>0</v>
      </c>
      <c r="F901" s="39">
        <v>260091.3</v>
      </c>
      <c r="G901" s="39">
        <v>0</v>
      </c>
      <c r="H901" s="39">
        <v>392063.69</v>
      </c>
      <c r="I901" s="39">
        <v>0</v>
      </c>
      <c r="J901" s="39">
        <v>0</v>
      </c>
      <c r="K901" s="40">
        <v>0</v>
      </c>
      <c r="L901" s="39">
        <v>0</v>
      </c>
      <c r="M901" s="39">
        <v>0</v>
      </c>
      <c r="N901" s="39">
        <v>0</v>
      </c>
      <c r="O901" s="39">
        <v>1564502.38</v>
      </c>
      <c r="P901" s="39">
        <v>0</v>
      </c>
      <c r="Q901" s="39">
        <v>0</v>
      </c>
      <c r="R901" s="39">
        <v>0</v>
      </c>
      <c r="S901" s="39">
        <v>0</v>
      </c>
      <c r="T901" s="39">
        <v>0</v>
      </c>
      <c r="U901" s="39">
        <v>0</v>
      </c>
      <c r="V901" s="39">
        <v>0</v>
      </c>
      <c r="W901" s="39">
        <v>0</v>
      </c>
      <c r="X901" s="39">
        <v>0</v>
      </c>
      <c r="Y901" s="39">
        <v>0</v>
      </c>
      <c r="Z901" s="39">
        <v>0</v>
      </c>
      <c r="AA901" s="39">
        <v>0</v>
      </c>
      <c r="AB901" s="41">
        <v>2021</v>
      </c>
    </row>
    <row r="902" spans="1:28" ht="35.25" customHeight="1">
      <c r="A902" s="11">
        <v>1</v>
      </c>
      <c r="B902" s="2">
        <f>SUBTOTAL(103,$A$800:A902)</f>
        <v>103</v>
      </c>
      <c r="C902" s="8" t="s">
        <v>373</v>
      </c>
      <c r="D902" s="36">
        <f aca="true" t="shared" si="54" ref="D902:D965">E902+F902+G902+H902+I902+J902+L902+M902+N902+O902+P902+Q902+R902+S902+T902+U902+V902+W902+X902+Y902+Z902+AA902</f>
        <v>2055720.22</v>
      </c>
      <c r="E902" s="39">
        <v>196336.5</v>
      </c>
      <c r="F902" s="39">
        <v>0</v>
      </c>
      <c r="G902" s="39">
        <v>1514000</v>
      </c>
      <c r="H902" s="39">
        <v>0</v>
      </c>
      <c r="I902" s="39">
        <v>0</v>
      </c>
      <c r="J902" s="39">
        <v>0</v>
      </c>
      <c r="K902" s="40">
        <v>0</v>
      </c>
      <c r="L902" s="39">
        <v>0</v>
      </c>
      <c r="M902" s="39">
        <v>345383.72</v>
      </c>
      <c r="N902" s="39">
        <v>0</v>
      </c>
      <c r="O902" s="39">
        <v>0</v>
      </c>
      <c r="P902" s="39">
        <v>0</v>
      </c>
      <c r="Q902" s="39">
        <v>0</v>
      </c>
      <c r="R902" s="39">
        <v>0</v>
      </c>
      <c r="S902" s="39">
        <v>0</v>
      </c>
      <c r="T902" s="39">
        <v>0</v>
      </c>
      <c r="U902" s="39">
        <v>0</v>
      </c>
      <c r="V902" s="39">
        <v>0</v>
      </c>
      <c r="W902" s="39">
        <v>0</v>
      </c>
      <c r="X902" s="39">
        <v>0</v>
      </c>
      <c r="Y902" s="39">
        <v>0</v>
      </c>
      <c r="Z902" s="39">
        <v>0</v>
      </c>
      <c r="AA902" s="39">
        <v>0</v>
      </c>
      <c r="AB902" s="41">
        <v>2021</v>
      </c>
    </row>
    <row r="903" spans="1:28" ht="35.25" customHeight="1">
      <c r="A903" s="11">
        <v>1</v>
      </c>
      <c r="B903" s="2">
        <f>SUBTOTAL(103,$A$800:A903)</f>
        <v>104</v>
      </c>
      <c r="C903" s="8" t="s">
        <v>493</v>
      </c>
      <c r="D903" s="36">
        <f t="shared" si="54"/>
        <v>620099</v>
      </c>
      <c r="E903" s="39">
        <v>0</v>
      </c>
      <c r="F903" s="39">
        <v>0</v>
      </c>
      <c r="G903" s="39">
        <v>251300</v>
      </c>
      <c r="H903" s="39">
        <v>0</v>
      </c>
      <c r="I903" s="39">
        <v>0</v>
      </c>
      <c r="J903" s="39">
        <v>0</v>
      </c>
      <c r="K903" s="40">
        <v>0</v>
      </c>
      <c r="L903" s="39">
        <v>0</v>
      </c>
      <c r="M903" s="39">
        <v>368799</v>
      </c>
      <c r="N903" s="39">
        <v>0</v>
      </c>
      <c r="O903" s="39">
        <v>0</v>
      </c>
      <c r="P903" s="39">
        <v>0</v>
      </c>
      <c r="Q903" s="39">
        <v>0</v>
      </c>
      <c r="R903" s="39">
        <v>0</v>
      </c>
      <c r="S903" s="39">
        <v>0</v>
      </c>
      <c r="T903" s="39">
        <v>0</v>
      </c>
      <c r="U903" s="39">
        <v>0</v>
      </c>
      <c r="V903" s="39">
        <v>0</v>
      </c>
      <c r="W903" s="39">
        <v>0</v>
      </c>
      <c r="X903" s="39">
        <v>0</v>
      </c>
      <c r="Y903" s="39">
        <v>0</v>
      </c>
      <c r="Z903" s="39">
        <v>0</v>
      </c>
      <c r="AA903" s="39">
        <v>0</v>
      </c>
      <c r="AB903" s="41">
        <v>2021</v>
      </c>
    </row>
    <row r="904" spans="1:28" ht="35.25" customHeight="1">
      <c r="A904" s="11">
        <v>1</v>
      </c>
      <c r="B904" s="2">
        <f>SUBTOTAL(103,$A$800:A904)</f>
        <v>105</v>
      </c>
      <c r="C904" s="8" t="s">
        <v>703</v>
      </c>
      <c r="D904" s="36">
        <f t="shared" si="54"/>
        <v>83108</v>
      </c>
      <c r="E904" s="39">
        <v>0</v>
      </c>
      <c r="F904" s="39">
        <v>0</v>
      </c>
      <c r="G904" s="39">
        <v>83108</v>
      </c>
      <c r="H904" s="39">
        <v>0</v>
      </c>
      <c r="I904" s="39">
        <v>0</v>
      </c>
      <c r="J904" s="39">
        <v>0</v>
      </c>
      <c r="K904" s="40">
        <v>0</v>
      </c>
      <c r="L904" s="39">
        <v>0</v>
      </c>
      <c r="M904" s="39">
        <v>0</v>
      </c>
      <c r="N904" s="39">
        <v>0</v>
      </c>
      <c r="O904" s="39">
        <v>0</v>
      </c>
      <c r="P904" s="39">
        <v>0</v>
      </c>
      <c r="Q904" s="39">
        <v>0</v>
      </c>
      <c r="R904" s="39">
        <v>0</v>
      </c>
      <c r="S904" s="39">
        <v>0</v>
      </c>
      <c r="T904" s="39">
        <v>0</v>
      </c>
      <c r="U904" s="39">
        <v>0</v>
      </c>
      <c r="V904" s="39">
        <v>0</v>
      </c>
      <c r="W904" s="39">
        <v>0</v>
      </c>
      <c r="X904" s="39">
        <v>0</v>
      </c>
      <c r="Y904" s="39">
        <v>0</v>
      </c>
      <c r="Z904" s="39">
        <v>0</v>
      </c>
      <c r="AA904" s="39">
        <v>0</v>
      </c>
      <c r="AB904" s="41">
        <v>2021</v>
      </c>
    </row>
    <row r="905" spans="1:28" ht="35.25" customHeight="1">
      <c r="A905" s="11">
        <v>1</v>
      </c>
      <c r="B905" s="2">
        <f>SUBTOTAL(103,$A$800:A905)</f>
        <v>106</v>
      </c>
      <c r="C905" s="8" t="s">
        <v>752</v>
      </c>
      <c r="D905" s="36">
        <f t="shared" si="54"/>
        <v>1367391</v>
      </c>
      <c r="E905" s="39">
        <v>0</v>
      </c>
      <c r="F905" s="39">
        <v>0</v>
      </c>
      <c r="G905" s="39">
        <v>0</v>
      </c>
      <c r="H905" s="39">
        <v>0</v>
      </c>
      <c r="I905" s="39">
        <v>0</v>
      </c>
      <c r="J905" s="39">
        <v>0</v>
      </c>
      <c r="K905" s="40">
        <v>0</v>
      </c>
      <c r="L905" s="39">
        <v>0</v>
      </c>
      <c r="M905" s="39">
        <v>0</v>
      </c>
      <c r="N905" s="39">
        <v>28715.19</v>
      </c>
      <c r="O905" s="39">
        <v>1125362.97</v>
      </c>
      <c r="P905" s="39">
        <v>213312.84</v>
      </c>
      <c r="Q905" s="39">
        <v>0</v>
      </c>
      <c r="R905" s="39">
        <v>0</v>
      </c>
      <c r="S905" s="39">
        <v>0</v>
      </c>
      <c r="T905" s="39">
        <v>0</v>
      </c>
      <c r="U905" s="39">
        <v>0</v>
      </c>
      <c r="V905" s="39">
        <v>0</v>
      </c>
      <c r="W905" s="39">
        <v>0</v>
      </c>
      <c r="X905" s="39">
        <v>0</v>
      </c>
      <c r="Y905" s="39">
        <v>0</v>
      </c>
      <c r="Z905" s="39">
        <v>0</v>
      </c>
      <c r="AA905" s="39">
        <v>0</v>
      </c>
      <c r="AB905" s="41">
        <v>2021</v>
      </c>
    </row>
    <row r="906" spans="1:28" ht="35.25" customHeight="1">
      <c r="A906" s="11">
        <v>1</v>
      </c>
      <c r="B906" s="2">
        <f>SUBTOTAL(103,$A$800:A906)</f>
        <v>107</v>
      </c>
      <c r="C906" s="8" t="s">
        <v>438</v>
      </c>
      <c r="D906" s="36">
        <f t="shared" si="54"/>
        <v>469154.1</v>
      </c>
      <c r="E906" s="39">
        <v>0</v>
      </c>
      <c r="F906" s="39">
        <v>0</v>
      </c>
      <c r="G906" s="39">
        <v>469154.1</v>
      </c>
      <c r="H906" s="39">
        <v>0</v>
      </c>
      <c r="I906" s="39">
        <v>0</v>
      </c>
      <c r="J906" s="39">
        <v>0</v>
      </c>
      <c r="K906" s="40">
        <v>0</v>
      </c>
      <c r="L906" s="39">
        <v>0</v>
      </c>
      <c r="M906" s="39">
        <v>0</v>
      </c>
      <c r="N906" s="39">
        <v>0</v>
      </c>
      <c r="O906" s="39">
        <v>0</v>
      </c>
      <c r="P906" s="39">
        <v>0</v>
      </c>
      <c r="Q906" s="39">
        <v>0</v>
      </c>
      <c r="R906" s="39">
        <v>0</v>
      </c>
      <c r="S906" s="39">
        <v>0</v>
      </c>
      <c r="T906" s="39">
        <v>0</v>
      </c>
      <c r="U906" s="39">
        <v>0</v>
      </c>
      <c r="V906" s="39">
        <v>0</v>
      </c>
      <c r="W906" s="39">
        <v>0</v>
      </c>
      <c r="X906" s="39">
        <v>0</v>
      </c>
      <c r="Y906" s="39">
        <v>0</v>
      </c>
      <c r="Z906" s="39">
        <v>0</v>
      </c>
      <c r="AA906" s="39">
        <v>0</v>
      </c>
      <c r="AB906" s="41">
        <v>2021</v>
      </c>
    </row>
    <row r="907" spans="1:28" ht="35.25" customHeight="1">
      <c r="A907" s="11">
        <v>1</v>
      </c>
      <c r="B907" s="2">
        <f>SUBTOTAL(103,$A$800:A907)</f>
        <v>108</v>
      </c>
      <c r="C907" s="8" t="s">
        <v>465</v>
      </c>
      <c r="D907" s="36">
        <f t="shared" si="54"/>
        <v>169798</v>
      </c>
      <c r="E907" s="39">
        <v>169798</v>
      </c>
      <c r="F907" s="39">
        <v>0</v>
      </c>
      <c r="G907" s="39">
        <v>0</v>
      </c>
      <c r="H907" s="39">
        <v>0</v>
      </c>
      <c r="I907" s="39">
        <v>0</v>
      </c>
      <c r="J907" s="39">
        <v>0</v>
      </c>
      <c r="K907" s="40">
        <v>0</v>
      </c>
      <c r="L907" s="39">
        <v>0</v>
      </c>
      <c r="M907" s="39">
        <v>0</v>
      </c>
      <c r="N907" s="39">
        <v>0</v>
      </c>
      <c r="O907" s="39">
        <v>0</v>
      </c>
      <c r="P907" s="39">
        <v>0</v>
      </c>
      <c r="Q907" s="39">
        <v>0</v>
      </c>
      <c r="R907" s="39">
        <v>0</v>
      </c>
      <c r="S907" s="39">
        <v>0</v>
      </c>
      <c r="T907" s="39">
        <v>0</v>
      </c>
      <c r="U907" s="39">
        <v>0</v>
      </c>
      <c r="V907" s="39">
        <v>0</v>
      </c>
      <c r="W907" s="39">
        <v>0</v>
      </c>
      <c r="X907" s="39">
        <v>0</v>
      </c>
      <c r="Y907" s="39">
        <v>0</v>
      </c>
      <c r="Z907" s="39">
        <v>0</v>
      </c>
      <c r="AA907" s="39">
        <v>0</v>
      </c>
      <c r="AB907" s="41">
        <v>2021</v>
      </c>
    </row>
    <row r="908" spans="1:28" ht="35.25" customHeight="1">
      <c r="A908" s="11">
        <v>1</v>
      </c>
      <c r="B908" s="2">
        <f>SUBTOTAL(103,$A$800:A908)</f>
        <v>109</v>
      </c>
      <c r="C908" s="8" t="s">
        <v>364</v>
      </c>
      <c r="D908" s="36">
        <f t="shared" si="54"/>
        <v>268258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40">
        <v>0</v>
      </c>
      <c r="L908" s="39">
        <v>0</v>
      </c>
      <c r="M908" s="39">
        <v>0</v>
      </c>
      <c r="N908" s="39">
        <v>0</v>
      </c>
      <c r="O908" s="39">
        <v>268258</v>
      </c>
      <c r="P908" s="39">
        <v>0</v>
      </c>
      <c r="Q908" s="39">
        <v>0</v>
      </c>
      <c r="R908" s="39">
        <v>0</v>
      </c>
      <c r="S908" s="39">
        <v>0</v>
      </c>
      <c r="T908" s="39">
        <v>0</v>
      </c>
      <c r="U908" s="39">
        <v>0</v>
      </c>
      <c r="V908" s="39">
        <v>0</v>
      </c>
      <c r="W908" s="39">
        <v>0</v>
      </c>
      <c r="X908" s="39">
        <v>0</v>
      </c>
      <c r="Y908" s="39">
        <v>0</v>
      </c>
      <c r="Z908" s="39">
        <v>0</v>
      </c>
      <c r="AA908" s="39">
        <v>0</v>
      </c>
      <c r="AB908" s="41">
        <v>2021</v>
      </c>
    </row>
    <row r="909" spans="1:28" ht="35.25" customHeight="1">
      <c r="A909" s="11">
        <v>1</v>
      </c>
      <c r="B909" s="2">
        <f>SUBTOTAL(103,$A$800:A909)</f>
        <v>110</v>
      </c>
      <c r="C909" s="8" t="s">
        <v>599</v>
      </c>
      <c r="D909" s="36">
        <f t="shared" si="54"/>
        <v>170239.05</v>
      </c>
      <c r="E909" s="39">
        <v>0</v>
      </c>
      <c r="F909" s="39">
        <v>0</v>
      </c>
      <c r="G909" s="39">
        <v>170239.05</v>
      </c>
      <c r="H909" s="39">
        <v>0</v>
      </c>
      <c r="I909" s="39">
        <v>0</v>
      </c>
      <c r="J909" s="39">
        <v>0</v>
      </c>
      <c r="K909" s="40">
        <v>0</v>
      </c>
      <c r="L909" s="39">
        <v>0</v>
      </c>
      <c r="M909" s="39">
        <v>0</v>
      </c>
      <c r="N909" s="39">
        <v>0</v>
      </c>
      <c r="O909" s="39">
        <v>0</v>
      </c>
      <c r="P909" s="39">
        <v>0</v>
      </c>
      <c r="Q909" s="39">
        <v>0</v>
      </c>
      <c r="R909" s="39">
        <v>0</v>
      </c>
      <c r="S909" s="39">
        <v>0</v>
      </c>
      <c r="T909" s="39">
        <v>0</v>
      </c>
      <c r="U909" s="39">
        <v>0</v>
      </c>
      <c r="V909" s="39">
        <v>0</v>
      </c>
      <c r="W909" s="39">
        <v>0</v>
      </c>
      <c r="X909" s="39">
        <v>0</v>
      </c>
      <c r="Y909" s="39">
        <v>0</v>
      </c>
      <c r="Z909" s="39">
        <v>0</v>
      </c>
      <c r="AA909" s="39">
        <v>0</v>
      </c>
      <c r="AB909" s="41">
        <v>2021</v>
      </c>
    </row>
    <row r="910" spans="1:28" ht="35.25" customHeight="1">
      <c r="A910" s="11">
        <v>1</v>
      </c>
      <c r="B910" s="2">
        <f>SUBTOTAL(103,$A$800:A910)</f>
        <v>111</v>
      </c>
      <c r="C910" s="8" t="s">
        <v>439</v>
      </c>
      <c r="D910" s="36">
        <f t="shared" si="54"/>
        <v>416756.5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40">
        <v>0</v>
      </c>
      <c r="L910" s="39">
        <v>0</v>
      </c>
      <c r="M910" s="39">
        <v>416756.5</v>
      </c>
      <c r="N910" s="39">
        <v>0</v>
      </c>
      <c r="O910" s="39">
        <v>0</v>
      </c>
      <c r="P910" s="39">
        <v>0</v>
      </c>
      <c r="Q910" s="39">
        <v>0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  <c r="W910" s="39">
        <v>0</v>
      </c>
      <c r="X910" s="39">
        <v>0</v>
      </c>
      <c r="Y910" s="39">
        <v>0</v>
      </c>
      <c r="Z910" s="39">
        <v>0</v>
      </c>
      <c r="AA910" s="39">
        <v>0</v>
      </c>
      <c r="AB910" s="41">
        <v>2021</v>
      </c>
    </row>
    <row r="911" spans="1:28" ht="35.25" customHeight="1">
      <c r="A911" s="11">
        <v>1</v>
      </c>
      <c r="B911" s="2">
        <f>SUBTOTAL(103,$A$800:A911)</f>
        <v>112</v>
      </c>
      <c r="C911" s="8" t="s">
        <v>524</v>
      </c>
      <c r="D911" s="36">
        <f t="shared" si="54"/>
        <v>286647.04000000004</v>
      </c>
      <c r="E911" s="39">
        <v>0</v>
      </c>
      <c r="F911" s="39">
        <v>0</v>
      </c>
      <c r="G911" s="39">
        <v>139954</v>
      </c>
      <c r="H911" s="39">
        <v>0</v>
      </c>
      <c r="I911" s="39">
        <v>0</v>
      </c>
      <c r="J911" s="39">
        <v>0</v>
      </c>
      <c r="K911" s="40">
        <v>0</v>
      </c>
      <c r="L911" s="39">
        <v>0</v>
      </c>
      <c r="M911" s="39">
        <v>0</v>
      </c>
      <c r="N911" s="39">
        <v>146693.04</v>
      </c>
      <c r="O911" s="39">
        <v>0</v>
      </c>
      <c r="P911" s="39">
        <v>0</v>
      </c>
      <c r="Q911" s="39">
        <v>0</v>
      </c>
      <c r="R911" s="39">
        <v>0</v>
      </c>
      <c r="S911" s="39">
        <v>0</v>
      </c>
      <c r="T911" s="39">
        <v>0</v>
      </c>
      <c r="U911" s="39">
        <v>0</v>
      </c>
      <c r="V911" s="39">
        <v>0</v>
      </c>
      <c r="W911" s="39">
        <v>0</v>
      </c>
      <c r="X911" s="39">
        <v>0</v>
      </c>
      <c r="Y911" s="39">
        <v>0</v>
      </c>
      <c r="Z911" s="39">
        <v>0</v>
      </c>
      <c r="AA911" s="39">
        <v>0</v>
      </c>
      <c r="AB911" s="41">
        <v>2021</v>
      </c>
    </row>
    <row r="912" spans="1:28" ht="35.25" customHeight="1">
      <c r="A912" s="11">
        <v>1</v>
      </c>
      <c r="B912" s="2">
        <f>SUBTOTAL(103,$A$800:A912)</f>
        <v>113</v>
      </c>
      <c r="C912" s="8" t="s">
        <v>614</v>
      </c>
      <c r="D912" s="36">
        <f t="shared" si="54"/>
        <v>137975.26</v>
      </c>
      <c r="E912" s="39">
        <v>137975.26</v>
      </c>
      <c r="F912" s="39">
        <v>0</v>
      </c>
      <c r="G912" s="39">
        <v>0</v>
      </c>
      <c r="H912" s="39">
        <v>0</v>
      </c>
      <c r="I912" s="39">
        <v>0</v>
      </c>
      <c r="J912" s="39">
        <v>0</v>
      </c>
      <c r="K912" s="40">
        <v>0</v>
      </c>
      <c r="L912" s="39">
        <v>0</v>
      </c>
      <c r="M912" s="39">
        <v>0</v>
      </c>
      <c r="N912" s="39">
        <v>0</v>
      </c>
      <c r="O912" s="39">
        <v>0</v>
      </c>
      <c r="P912" s="39">
        <v>0</v>
      </c>
      <c r="Q912" s="39">
        <v>0</v>
      </c>
      <c r="R912" s="39">
        <v>0</v>
      </c>
      <c r="S912" s="39">
        <v>0</v>
      </c>
      <c r="T912" s="39">
        <v>0</v>
      </c>
      <c r="U912" s="39">
        <v>0</v>
      </c>
      <c r="V912" s="39">
        <v>0</v>
      </c>
      <c r="W912" s="39">
        <v>0</v>
      </c>
      <c r="X912" s="39">
        <v>0</v>
      </c>
      <c r="Y912" s="39">
        <v>0</v>
      </c>
      <c r="Z912" s="39">
        <v>0</v>
      </c>
      <c r="AA912" s="39">
        <v>0</v>
      </c>
      <c r="AB912" s="41">
        <v>2021</v>
      </c>
    </row>
    <row r="913" spans="1:28" ht="35.25" customHeight="1">
      <c r="A913" s="11">
        <v>1</v>
      </c>
      <c r="B913" s="2">
        <f>SUBTOTAL(103,$A$800:A913)</f>
        <v>114</v>
      </c>
      <c r="C913" s="8" t="s">
        <v>131</v>
      </c>
      <c r="D913" s="36">
        <f t="shared" si="54"/>
        <v>825991.79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0</v>
      </c>
      <c r="K913" s="40">
        <v>0</v>
      </c>
      <c r="L913" s="39">
        <v>0</v>
      </c>
      <c r="M913" s="39">
        <v>0</v>
      </c>
      <c r="N913" s="39">
        <v>0</v>
      </c>
      <c r="O913" s="39">
        <v>825991.79</v>
      </c>
      <c r="P913" s="39">
        <v>0</v>
      </c>
      <c r="Q913" s="39">
        <v>0</v>
      </c>
      <c r="R913" s="39">
        <v>0</v>
      </c>
      <c r="S913" s="39">
        <v>0</v>
      </c>
      <c r="T913" s="39">
        <v>0</v>
      </c>
      <c r="U913" s="39">
        <v>0</v>
      </c>
      <c r="V913" s="39">
        <v>0</v>
      </c>
      <c r="W913" s="39">
        <v>0</v>
      </c>
      <c r="X913" s="39">
        <v>0</v>
      </c>
      <c r="Y913" s="39">
        <v>0</v>
      </c>
      <c r="Z913" s="39">
        <v>0</v>
      </c>
      <c r="AA913" s="39">
        <v>0</v>
      </c>
      <c r="AB913" s="41">
        <v>2021</v>
      </c>
    </row>
    <row r="914" spans="1:28" ht="35.25" customHeight="1">
      <c r="A914" s="11">
        <v>1</v>
      </c>
      <c r="B914" s="2">
        <f>SUBTOTAL(103,$A$800:A914)</f>
        <v>115</v>
      </c>
      <c r="C914" s="8" t="s">
        <v>512</v>
      </c>
      <c r="D914" s="36">
        <f t="shared" si="54"/>
        <v>1635000</v>
      </c>
      <c r="E914" s="39">
        <v>0</v>
      </c>
      <c r="F914" s="39">
        <v>0</v>
      </c>
      <c r="G914" s="39">
        <v>1635000</v>
      </c>
      <c r="H914" s="39">
        <v>0</v>
      </c>
      <c r="I914" s="39">
        <v>0</v>
      </c>
      <c r="J914" s="39">
        <v>0</v>
      </c>
      <c r="K914" s="40">
        <v>0</v>
      </c>
      <c r="L914" s="39">
        <v>0</v>
      </c>
      <c r="M914" s="39">
        <v>0</v>
      </c>
      <c r="N914" s="39">
        <v>0</v>
      </c>
      <c r="O914" s="39">
        <v>0</v>
      </c>
      <c r="P914" s="39">
        <v>0</v>
      </c>
      <c r="Q914" s="39">
        <v>0</v>
      </c>
      <c r="R914" s="39">
        <v>0</v>
      </c>
      <c r="S914" s="39">
        <v>0</v>
      </c>
      <c r="T914" s="39">
        <v>0</v>
      </c>
      <c r="U914" s="39">
        <v>0</v>
      </c>
      <c r="V914" s="39">
        <v>0</v>
      </c>
      <c r="W914" s="39">
        <v>0</v>
      </c>
      <c r="X914" s="39">
        <v>0</v>
      </c>
      <c r="Y914" s="39">
        <v>0</v>
      </c>
      <c r="Z914" s="39">
        <v>0</v>
      </c>
      <c r="AA914" s="39">
        <v>0</v>
      </c>
      <c r="AB914" s="41">
        <v>2021</v>
      </c>
    </row>
    <row r="915" spans="1:28" ht="35.25" customHeight="1">
      <c r="A915" s="11">
        <v>1</v>
      </c>
      <c r="B915" s="2">
        <f>SUBTOTAL(103,$A$800:A915)</f>
        <v>116</v>
      </c>
      <c r="C915" s="8" t="s">
        <v>1219</v>
      </c>
      <c r="D915" s="36">
        <f t="shared" si="54"/>
        <v>725000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40">
        <v>0</v>
      </c>
      <c r="L915" s="39">
        <v>0</v>
      </c>
      <c r="M915" s="39">
        <v>0</v>
      </c>
      <c r="N915" s="39">
        <v>0</v>
      </c>
      <c r="O915" s="39">
        <v>725000</v>
      </c>
      <c r="P915" s="39">
        <v>0</v>
      </c>
      <c r="Q915" s="39">
        <v>0</v>
      </c>
      <c r="R915" s="39">
        <v>0</v>
      </c>
      <c r="S915" s="39">
        <v>0</v>
      </c>
      <c r="T915" s="39">
        <v>0</v>
      </c>
      <c r="U915" s="39">
        <v>0</v>
      </c>
      <c r="V915" s="39">
        <v>0</v>
      </c>
      <c r="W915" s="39">
        <v>0</v>
      </c>
      <c r="X915" s="39">
        <v>0</v>
      </c>
      <c r="Y915" s="39">
        <v>0</v>
      </c>
      <c r="Z915" s="39">
        <v>0</v>
      </c>
      <c r="AA915" s="39">
        <v>0</v>
      </c>
      <c r="AB915" s="41">
        <v>2021</v>
      </c>
    </row>
    <row r="916" spans="1:28" ht="35.25" customHeight="1">
      <c r="A916" s="11">
        <v>1</v>
      </c>
      <c r="B916" s="2">
        <f>SUBTOTAL(103,$A$800:A916)</f>
        <v>117</v>
      </c>
      <c r="C916" s="8" t="s">
        <v>352</v>
      </c>
      <c r="D916" s="36">
        <f t="shared" si="54"/>
        <v>466142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0</v>
      </c>
      <c r="K916" s="40">
        <v>0</v>
      </c>
      <c r="L916" s="39">
        <v>0</v>
      </c>
      <c r="M916" s="39">
        <v>0</v>
      </c>
      <c r="N916" s="39">
        <v>466142</v>
      </c>
      <c r="O916" s="39">
        <v>0</v>
      </c>
      <c r="P916" s="39">
        <v>0</v>
      </c>
      <c r="Q916" s="39">
        <v>0</v>
      </c>
      <c r="R916" s="39">
        <v>0</v>
      </c>
      <c r="S916" s="39">
        <v>0</v>
      </c>
      <c r="T916" s="39">
        <v>0</v>
      </c>
      <c r="U916" s="39">
        <v>0</v>
      </c>
      <c r="V916" s="39">
        <v>0</v>
      </c>
      <c r="W916" s="39">
        <v>0</v>
      </c>
      <c r="X916" s="39">
        <v>0</v>
      </c>
      <c r="Y916" s="39">
        <v>0</v>
      </c>
      <c r="Z916" s="39">
        <v>0</v>
      </c>
      <c r="AA916" s="39">
        <v>0</v>
      </c>
      <c r="AB916" s="41">
        <v>2021</v>
      </c>
    </row>
    <row r="917" spans="1:28" ht="35.25" customHeight="1">
      <c r="A917" s="11">
        <v>1</v>
      </c>
      <c r="B917" s="2">
        <f>SUBTOTAL(103,$A$800:A917)</f>
        <v>118</v>
      </c>
      <c r="C917" s="8" t="s">
        <v>692</v>
      </c>
      <c r="D917" s="36">
        <f t="shared" si="54"/>
        <v>1500888.2</v>
      </c>
      <c r="E917" s="39">
        <v>0</v>
      </c>
      <c r="F917" s="39">
        <v>0</v>
      </c>
      <c r="G917" s="39">
        <v>0</v>
      </c>
      <c r="H917" s="39">
        <v>0</v>
      </c>
      <c r="I917" s="39">
        <v>0</v>
      </c>
      <c r="J917" s="39">
        <v>0</v>
      </c>
      <c r="K917" s="40">
        <v>0</v>
      </c>
      <c r="L917" s="39">
        <v>0</v>
      </c>
      <c r="M917" s="39">
        <v>977166</v>
      </c>
      <c r="N917" s="39">
        <v>0</v>
      </c>
      <c r="O917" s="39">
        <v>523722.19999999995</v>
      </c>
      <c r="P917" s="39">
        <v>0</v>
      </c>
      <c r="Q917" s="39">
        <v>0</v>
      </c>
      <c r="R917" s="39">
        <v>0</v>
      </c>
      <c r="S917" s="39">
        <v>0</v>
      </c>
      <c r="T917" s="39">
        <v>0</v>
      </c>
      <c r="U917" s="39">
        <v>0</v>
      </c>
      <c r="V917" s="39">
        <v>0</v>
      </c>
      <c r="W917" s="39">
        <v>0</v>
      </c>
      <c r="X917" s="39">
        <v>0</v>
      </c>
      <c r="Y917" s="39">
        <v>0</v>
      </c>
      <c r="Z917" s="39">
        <v>0</v>
      </c>
      <c r="AA917" s="39">
        <v>0</v>
      </c>
      <c r="AB917" s="41">
        <v>2021</v>
      </c>
    </row>
    <row r="918" spans="1:28" ht="35.25" customHeight="1">
      <c r="A918" s="11">
        <v>1</v>
      </c>
      <c r="B918" s="2">
        <f>SUBTOTAL(103,$A$800:A918)</f>
        <v>119</v>
      </c>
      <c r="C918" s="8" t="s">
        <v>658</v>
      </c>
      <c r="D918" s="36">
        <f t="shared" si="54"/>
        <v>599339.4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40">
        <v>0</v>
      </c>
      <c r="L918" s="39">
        <v>0</v>
      </c>
      <c r="M918" s="39">
        <v>599339.4</v>
      </c>
      <c r="N918" s="39">
        <v>0</v>
      </c>
      <c r="O918" s="39">
        <v>0</v>
      </c>
      <c r="P918" s="39">
        <v>0</v>
      </c>
      <c r="Q918" s="39">
        <v>0</v>
      </c>
      <c r="R918" s="39">
        <v>0</v>
      </c>
      <c r="S918" s="39">
        <v>0</v>
      </c>
      <c r="T918" s="39">
        <v>0</v>
      </c>
      <c r="U918" s="39">
        <v>0</v>
      </c>
      <c r="V918" s="39">
        <v>0</v>
      </c>
      <c r="W918" s="39">
        <v>0</v>
      </c>
      <c r="X918" s="39">
        <v>0</v>
      </c>
      <c r="Y918" s="39">
        <v>0</v>
      </c>
      <c r="Z918" s="39">
        <v>0</v>
      </c>
      <c r="AA918" s="39">
        <v>0</v>
      </c>
      <c r="AB918" s="41">
        <v>2021</v>
      </c>
    </row>
    <row r="919" spans="1:28" ht="35.25" customHeight="1">
      <c r="A919" s="11">
        <v>1</v>
      </c>
      <c r="B919" s="2">
        <f>SUBTOTAL(103,$A$800:A919)</f>
        <v>120</v>
      </c>
      <c r="C919" s="8" t="s">
        <v>626</v>
      </c>
      <c r="D919" s="36">
        <f t="shared" si="54"/>
        <v>1870000</v>
      </c>
      <c r="E919" s="39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40">
        <v>1</v>
      </c>
      <c r="L919" s="39">
        <v>1870000</v>
      </c>
      <c r="M919" s="39">
        <v>0</v>
      </c>
      <c r="N919" s="39">
        <v>0</v>
      </c>
      <c r="O919" s="39">
        <v>0</v>
      </c>
      <c r="P919" s="39">
        <v>0</v>
      </c>
      <c r="Q919" s="39">
        <v>0</v>
      </c>
      <c r="R919" s="39">
        <v>0</v>
      </c>
      <c r="S919" s="39">
        <v>0</v>
      </c>
      <c r="T919" s="39">
        <v>0</v>
      </c>
      <c r="U919" s="39">
        <v>0</v>
      </c>
      <c r="V919" s="39">
        <v>0</v>
      </c>
      <c r="W919" s="39">
        <v>0</v>
      </c>
      <c r="X919" s="39">
        <v>0</v>
      </c>
      <c r="Y919" s="39">
        <v>0</v>
      </c>
      <c r="Z919" s="39">
        <v>0</v>
      </c>
      <c r="AA919" s="39">
        <v>0</v>
      </c>
      <c r="AB919" s="41">
        <v>2021</v>
      </c>
    </row>
    <row r="920" spans="1:28" ht="35.25" customHeight="1">
      <c r="A920" s="11">
        <v>1</v>
      </c>
      <c r="B920" s="2">
        <f>SUBTOTAL(103,$A$800:A920)</f>
        <v>121</v>
      </c>
      <c r="C920" s="8" t="s">
        <v>587</v>
      </c>
      <c r="D920" s="36">
        <f t="shared" si="54"/>
        <v>715562</v>
      </c>
      <c r="E920" s="39">
        <v>0</v>
      </c>
      <c r="F920" s="39">
        <v>0</v>
      </c>
      <c r="G920" s="39">
        <v>0</v>
      </c>
      <c r="H920" s="39">
        <v>0</v>
      </c>
      <c r="I920" s="39">
        <v>0</v>
      </c>
      <c r="J920" s="39">
        <v>0</v>
      </c>
      <c r="K920" s="40">
        <v>0</v>
      </c>
      <c r="L920" s="39">
        <v>0</v>
      </c>
      <c r="M920" s="39">
        <v>73905</v>
      </c>
      <c r="N920" s="39">
        <v>0</v>
      </c>
      <c r="O920" s="39">
        <v>641657</v>
      </c>
      <c r="P920" s="39">
        <v>0</v>
      </c>
      <c r="Q920" s="39">
        <v>0</v>
      </c>
      <c r="R920" s="39">
        <v>0</v>
      </c>
      <c r="S920" s="39">
        <v>0</v>
      </c>
      <c r="T920" s="39">
        <v>0</v>
      </c>
      <c r="U920" s="39">
        <v>0</v>
      </c>
      <c r="V920" s="39">
        <v>0</v>
      </c>
      <c r="W920" s="39">
        <v>0</v>
      </c>
      <c r="X920" s="39">
        <v>0</v>
      </c>
      <c r="Y920" s="39">
        <v>0</v>
      </c>
      <c r="Z920" s="39">
        <v>0</v>
      </c>
      <c r="AA920" s="39">
        <v>0</v>
      </c>
      <c r="AB920" s="41">
        <v>2021</v>
      </c>
    </row>
    <row r="921" spans="1:28" ht="35.25" customHeight="1">
      <c r="A921" s="11">
        <v>1</v>
      </c>
      <c r="B921" s="2">
        <f>SUBTOTAL(103,$A$800:A921)</f>
        <v>122</v>
      </c>
      <c r="C921" s="8" t="s">
        <v>753</v>
      </c>
      <c r="D921" s="36">
        <f t="shared" si="54"/>
        <v>772433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0</v>
      </c>
      <c r="K921" s="40">
        <v>0</v>
      </c>
      <c r="L921" s="39">
        <v>0</v>
      </c>
      <c r="M921" s="39">
        <v>772433</v>
      </c>
      <c r="N921" s="39">
        <v>0</v>
      </c>
      <c r="O921" s="39">
        <v>0</v>
      </c>
      <c r="P921" s="39">
        <v>0</v>
      </c>
      <c r="Q921" s="39">
        <v>0</v>
      </c>
      <c r="R921" s="39">
        <v>0</v>
      </c>
      <c r="S921" s="39">
        <v>0</v>
      </c>
      <c r="T921" s="39">
        <v>0</v>
      </c>
      <c r="U921" s="39">
        <v>0</v>
      </c>
      <c r="V921" s="39">
        <v>0</v>
      </c>
      <c r="W921" s="39">
        <v>0</v>
      </c>
      <c r="X921" s="39">
        <v>0</v>
      </c>
      <c r="Y921" s="39">
        <v>0</v>
      </c>
      <c r="Z921" s="39">
        <v>0</v>
      </c>
      <c r="AA921" s="39">
        <v>0</v>
      </c>
      <c r="AB921" s="41">
        <v>2021</v>
      </c>
    </row>
    <row r="922" spans="1:28" ht="35.25" customHeight="1">
      <c r="A922" s="11">
        <v>1</v>
      </c>
      <c r="B922" s="2">
        <f>SUBTOTAL(103,$A$800:A922)</f>
        <v>123</v>
      </c>
      <c r="C922" s="8" t="s">
        <v>710</v>
      </c>
      <c r="D922" s="36">
        <f t="shared" si="54"/>
        <v>999987.96</v>
      </c>
      <c r="E922" s="39">
        <v>0</v>
      </c>
      <c r="F922" s="39">
        <v>0</v>
      </c>
      <c r="G922" s="39">
        <v>999987.96</v>
      </c>
      <c r="H922" s="39">
        <v>0</v>
      </c>
      <c r="I922" s="39">
        <v>0</v>
      </c>
      <c r="J922" s="39">
        <v>0</v>
      </c>
      <c r="K922" s="40">
        <v>0</v>
      </c>
      <c r="L922" s="39">
        <v>0</v>
      </c>
      <c r="M922" s="39">
        <v>0</v>
      </c>
      <c r="N922" s="39">
        <v>0</v>
      </c>
      <c r="O922" s="39">
        <v>0</v>
      </c>
      <c r="P922" s="39">
        <v>0</v>
      </c>
      <c r="Q922" s="39">
        <v>0</v>
      </c>
      <c r="R922" s="39">
        <v>0</v>
      </c>
      <c r="S922" s="39">
        <v>0</v>
      </c>
      <c r="T922" s="39">
        <v>0</v>
      </c>
      <c r="U922" s="39">
        <v>0</v>
      </c>
      <c r="V922" s="39">
        <v>0</v>
      </c>
      <c r="W922" s="39">
        <v>0</v>
      </c>
      <c r="X922" s="39">
        <v>0</v>
      </c>
      <c r="Y922" s="39">
        <v>0</v>
      </c>
      <c r="Z922" s="39">
        <v>0</v>
      </c>
      <c r="AA922" s="39">
        <v>0</v>
      </c>
      <c r="AB922" s="41">
        <v>2021</v>
      </c>
    </row>
    <row r="923" spans="1:28" ht="35.25" customHeight="1">
      <c r="A923" s="11">
        <v>1</v>
      </c>
      <c r="B923" s="2">
        <f>SUBTOTAL(103,$A$800:A923)</f>
        <v>124</v>
      </c>
      <c r="C923" s="8" t="s">
        <v>406</v>
      </c>
      <c r="D923" s="36">
        <f t="shared" si="54"/>
        <v>180665</v>
      </c>
      <c r="E923" s="39">
        <v>0</v>
      </c>
      <c r="F923" s="39">
        <v>0</v>
      </c>
      <c r="G923" s="39">
        <v>0</v>
      </c>
      <c r="H923" s="39">
        <v>0</v>
      </c>
      <c r="I923" s="39">
        <v>180665</v>
      </c>
      <c r="J923" s="39">
        <v>0</v>
      </c>
      <c r="K923" s="40">
        <v>0</v>
      </c>
      <c r="L923" s="39">
        <v>0</v>
      </c>
      <c r="M923" s="39">
        <v>0</v>
      </c>
      <c r="N923" s="39">
        <v>0</v>
      </c>
      <c r="O923" s="39">
        <v>0</v>
      </c>
      <c r="P923" s="39">
        <v>0</v>
      </c>
      <c r="Q923" s="39">
        <v>0</v>
      </c>
      <c r="R923" s="39">
        <v>0</v>
      </c>
      <c r="S923" s="39">
        <v>0</v>
      </c>
      <c r="T923" s="39">
        <v>0</v>
      </c>
      <c r="U923" s="39">
        <v>0</v>
      </c>
      <c r="V923" s="39">
        <v>0</v>
      </c>
      <c r="W923" s="39">
        <v>0</v>
      </c>
      <c r="X923" s="39">
        <v>0</v>
      </c>
      <c r="Y923" s="39">
        <v>0</v>
      </c>
      <c r="Z923" s="39">
        <v>0</v>
      </c>
      <c r="AA923" s="39">
        <v>0</v>
      </c>
      <c r="AB923" s="41">
        <v>2021</v>
      </c>
    </row>
    <row r="924" spans="1:28" ht="35.25" customHeight="1">
      <c r="A924" s="11">
        <v>1</v>
      </c>
      <c r="B924" s="2">
        <f>SUBTOTAL(103,$A$800:A924)</f>
        <v>125</v>
      </c>
      <c r="C924" s="8" t="s">
        <v>75</v>
      </c>
      <c r="D924" s="36">
        <f t="shared" si="54"/>
        <v>431852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40">
        <v>0</v>
      </c>
      <c r="L924" s="39">
        <v>0</v>
      </c>
      <c r="M924" s="39">
        <v>0</v>
      </c>
      <c r="N924" s="39">
        <v>0</v>
      </c>
      <c r="O924" s="39">
        <v>431852</v>
      </c>
      <c r="P924" s="39">
        <v>0</v>
      </c>
      <c r="Q924" s="39">
        <v>0</v>
      </c>
      <c r="R924" s="39">
        <v>0</v>
      </c>
      <c r="S924" s="39">
        <v>0</v>
      </c>
      <c r="T924" s="39">
        <v>0</v>
      </c>
      <c r="U924" s="39">
        <v>0</v>
      </c>
      <c r="V924" s="39">
        <v>0</v>
      </c>
      <c r="W924" s="39">
        <v>0</v>
      </c>
      <c r="X924" s="39">
        <v>0</v>
      </c>
      <c r="Y924" s="39">
        <v>0</v>
      </c>
      <c r="Z924" s="39">
        <v>0</v>
      </c>
      <c r="AA924" s="39">
        <v>0</v>
      </c>
      <c r="AB924" s="41">
        <v>2021</v>
      </c>
    </row>
    <row r="925" spans="1:28" ht="35.25" customHeight="1">
      <c r="A925" s="11">
        <v>1</v>
      </c>
      <c r="B925" s="2">
        <f>SUBTOTAL(103,$A$800:A925)</f>
        <v>126</v>
      </c>
      <c r="C925" s="8" t="s">
        <v>392</v>
      </c>
      <c r="D925" s="36">
        <f t="shared" si="54"/>
        <v>509063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0</v>
      </c>
      <c r="K925" s="40">
        <v>0</v>
      </c>
      <c r="L925" s="39">
        <v>0</v>
      </c>
      <c r="M925" s="39">
        <v>509063</v>
      </c>
      <c r="N925" s="39">
        <v>0</v>
      </c>
      <c r="O925" s="39">
        <v>0</v>
      </c>
      <c r="P925" s="39">
        <v>0</v>
      </c>
      <c r="Q925" s="39">
        <v>0</v>
      </c>
      <c r="R925" s="39">
        <v>0</v>
      </c>
      <c r="S925" s="39">
        <v>0</v>
      </c>
      <c r="T925" s="39">
        <v>0</v>
      </c>
      <c r="U925" s="39">
        <v>0</v>
      </c>
      <c r="V925" s="39">
        <v>0</v>
      </c>
      <c r="W925" s="39">
        <v>0</v>
      </c>
      <c r="X925" s="39">
        <v>0</v>
      </c>
      <c r="Y925" s="39">
        <v>0</v>
      </c>
      <c r="Z925" s="39">
        <v>0</v>
      </c>
      <c r="AA925" s="39">
        <v>0</v>
      </c>
      <c r="AB925" s="41">
        <v>2021</v>
      </c>
    </row>
    <row r="926" spans="1:28" ht="35.25" customHeight="1">
      <c r="A926" s="11">
        <v>1</v>
      </c>
      <c r="B926" s="2">
        <f>SUBTOTAL(103,$A$800:A926)</f>
        <v>127</v>
      </c>
      <c r="C926" s="8" t="s">
        <v>1220</v>
      </c>
      <c r="D926" s="36">
        <f t="shared" si="54"/>
        <v>1092699</v>
      </c>
      <c r="E926" s="39">
        <v>0</v>
      </c>
      <c r="F926" s="39">
        <v>0</v>
      </c>
      <c r="G926" s="39">
        <v>0</v>
      </c>
      <c r="H926" s="39">
        <v>0</v>
      </c>
      <c r="I926" s="39">
        <v>1092699</v>
      </c>
      <c r="J926" s="39">
        <v>0</v>
      </c>
      <c r="K926" s="40">
        <v>0</v>
      </c>
      <c r="L926" s="39">
        <v>0</v>
      </c>
      <c r="M926" s="39">
        <v>0</v>
      </c>
      <c r="N926" s="39">
        <v>0</v>
      </c>
      <c r="O926" s="39">
        <v>0</v>
      </c>
      <c r="P926" s="39">
        <v>0</v>
      </c>
      <c r="Q926" s="39">
        <v>0</v>
      </c>
      <c r="R926" s="39">
        <v>0</v>
      </c>
      <c r="S926" s="39">
        <v>0</v>
      </c>
      <c r="T926" s="39">
        <v>0</v>
      </c>
      <c r="U926" s="39">
        <v>0</v>
      </c>
      <c r="V926" s="39">
        <v>0</v>
      </c>
      <c r="W926" s="39">
        <v>0</v>
      </c>
      <c r="X926" s="39">
        <v>0</v>
      </c>
      <c r="Y926" s="39">
        <v>0</v>
      </c>
      <c r="Z926" s="39">
        <v>0</v>
      </c>
      <c r="AA926" s="39">
        <v>0</v>
      </c>
      <c r="AB926" s="41">
        <v>2021</v>
      </c>
    </row>
    <row r="927" spans="1:28" ht="35.25" customHeight="1">
      <c r="A927" s="11">
        <v>1</v>
      </c>
      <c r="B927" s="2">
        <f>SUBTOTAL(103,$A$800:A927)</f>
        <v>128</v>
      </c>
      <c r="C927" s="8" t="s">
        <v>781</v>
      </c>
      <c r="D927" s="36">
        <f t="shared" si="54"/>
        <v>71504.73999999999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0</v>
      </c>
      <c r="K927" s="40">
        <v>0</v>
      </c>
      <c r="L927" s="39">
        <v>0</v>
      </c>
      <c r="M927" s="39">
        <v>71504.73999999999</v>
      </c>
      <c r="N927" s="39">
        <v>0</v>
      </c>
      <c r="O927" s="39">
        <v>0</v>
      </c>
      <c r="P927" s="39">
        <v>0</v>
      </c>
      <c r="Q927" s="39">
        <v>0</v>
      </c>
      <c r="R927" s="39">
        <v>0</v>
      </c>
      <c r="S927" s="39">
        <v>0</v>
      </c>
      <c r="T927" s="39">
        <v>0</v>
      </c>
      <c r="U927" s="39">
        <v>0</v>
      </c>
      <c r="V927" s="39">
        <v>0</v>
      </c>
      <c r="W927" s="39">
        <v>0</v>
      </c>
      <c r="X927" s="39">
        <v>0</v>
      </c>
      <c r="Y927" s="39">
        <v>0</v>
      </c>
      <c r="Z927" s="39">
        <v>0</v>
      </c>
      <c r="AA927" s="39">
        <v>0</v>
      </c>
      <c r="AB927" s="41">
        <v>2021</v>
      </c>
    </row>
    <row r="928" spans="1:28" ht="35.25" customHeight="1">
      <c r="A928" s="11">
        <v>1</v>
      </c>
      <c r="B928" s="2">
        <f>SUBTOTAL(103,$A$800:A928)</f>
        <v>129</v>
      </c>
      <c r="C928" s="8" t="s">
        <v>992</v>
      </c>
      <c r="D928" s="36">
        <f t="shared" si="54"/>
        <v>564666</v>
      </c>
      <c r="E928" s="39">
        <v>0</v>
      </c>
      <c r="F928" s="39">
        <v>0</v>
      </c>
      <c r="G928" s="39">
        <v>0</v>
      </c>
      <c r="H928" s="39">
        <v>0</v>
      </c>
      <c r="I928" s="39">
        <v>0</v>
      </c>
      <c r="J928" s="39">
        <v>0</v>
      </c>
      <c r="K928" s="40">
        <v>0</v>
      </c>
      <c r="L928" s="39">
        <v>0</v>
      </c>
      <c r="M928" s="39">
        <v>0</v>
      </c>
      <c r="N928" s="39">
        <v>178399.8</v>
      </c>
      <c r="O928" s="39">
        <v>0</v>
      </c>
      <c r="P928" s="39">
        <v>386266.2</v>
      </c>
      <c r="Q928" s="39">
        <v>0</v>
      </c>
      <c r="R928" s="39">
        <v>0</v>
      </c>
      <c r="S928" s="39">
        <v>0</v>
      </c>
      <c r="T928" s="39">
        <v>0</v>
      </c>
      <c r="U928" s="39">
        <v>0</v>
      </c>
      <c r="V928" s="39">
        <v>0</v>
      </c>
      <c r="W928" s="39">
        <v>0</v>
      </c>
      <c r="X928" s="39">
        <v>0</v>
      </c>
      <c r="Y928" s="39">
        <v>0</v>
      </c>
      <c r="Z928" s="39">
        <v>0</v>
      </c>
      <c r="AA928" s="39">
        <v>0</v>
      </c>
      <c r="AB928" s="41">
        <v>2021</v>
      </c>
    </row>
    <row r="929" spans="1:28" ht="35.25" customHeight="1">
      <c r="A929" s="11">
        <v>1</v>
      </c>
      <c r="B929" s="2">
        <f>SUBTOTAL(103,$A$800:A929)</f>
        <v>130</v>
      </c>
      <c r="C929" s="8" t="s">
        <v>628</v>
      </c>
      <c r="D929" s="36">
        <f t="shared" si="54"/>
        <v>189387</v>
      </c>
      <c r="E929" s="39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0</v>
      </c>
      <c r="K929" s="40">
        <v>0</v>
      </c>
      <c r="L929" s="39">
        <v>0</v>
      </c>
      <c r="M929" s="39">
        <v>0</v>
      </c>
      <c r="N929" s="39">
        <v>0</v>
      </c>
      <c r="O929" s="39">
        <v>189387</v>
      </c>
      <c r="P929" s="39">
        <v>0</v>
      </c>
      <c r="Q929" s="39">
        <v>0</v>
      </c>
      <c r="R929" s="39">
        <v>0</v>
      </c>
      <c r="S929" s="39">
        <v>0</v>
      </c>
      <c r="T929" s="39">
        <v>0</v>
      </c>
      <c r="U929" s="39">
        <v>0</v>
      </c>
      <c r="V929" s="39">
        <v>0</v>
      </c>
      <c r="W929" s="39">
        <v>0</v>
      </c>
      <c r="X929" s="39">
        <v>0</v>
      </c>
      <c r="Y929" s="39">
        <v>0</v>
      </c>
      <c r="Z929" s="39">
        <v>0</v>
      </c>
      <c r="AA929" s="39">
        <v>0</v>
      </c>
      <c r="AB929" s="41">
        <v>2021</v>
      </c>
    </row>
    <row r="930" spans="1:28" ht="35.25" customHeight="1">
      <c r="A930" s="11">
        <v>1</v>
      </c>
      <c r="B930" s="2">
        <f>SUBTOTAL(103,$A$800:A930)</f>
        <v>131</v>
      </c>
      <c r="C930" s="8" t="s">
        <v>1221</v>
      </c>
      <c r="D930" s="36">
        <f t="shared" si="54"/>
        <v>90715</v>
      </c>
      <c r="E930" s="39">
        <v>0</v>
      </c>
      <c r="F930" s="39">
        <v>90715</v>
      </c>
      <c r="G930" s="39">
        <v>0</v>
      </c>
      <c r="H930" s="39">
        <v>0</v>
      </c>
      <c r="I930" s="39">
        <v>0</v>
      </c>
      <c r="J930" s="39">
        <v>0</v>
      </c>
      <c r="K930" s="40">
        <v>0</v>
      </c>
      <c r="L930" s="39">
        <v>0</v>
      </c>
      <c r="M930" s="39">
        <v>0</v>
      </c>
      <c r="N930" s="39">
        <v>0</v>
      </c>
      <c r="O930" s="39">
        <v>0</v>
      </c>
      <c r="P930" s="39">
        <v>0</v>
      </c>
      <c r="Q930" s="39">
        <v>0</v>
      </c>
      <c r="R930" s="39">
        <v>0</v>
      </c>
      <c r="S930" s="39">
        <v>0</v>
      </c>
      <c r="T930" s="39">
        <v>0</v>
      </c>
      <c r="U930" s="39">
        <v>0</v>
      </c>
      <c r="V930" s="39">
        <v>0</v>
      </c>
      <c r="W930" s="39">
        <v>0</v>
      </c>
      <c r="X930" s="39">
        <v>0</v>
      </c>
      <c r="Y930" s="39">
        <v>0</v>
      </c>
      <c r="Z930" s="39">
        <v>0</v>
      </c>
      <c r="AA930" s="39">
        <v>0</v>
      </c>
      <c r="AB930" s="41">
        <v>2021</v>
      </c>
    </row>
    <row r="931" spans="1:28" ht="35.25" customHeight="1">
      <c r="A931" s="11">
        <v>1</v>
      </c>
      <c r="B931" s="2">
        <f>SUBTOTAL(103,$A$800:A931)</f>
        <v>132</v>
      </c>
      <c r="C931" s="8" t="s">
        <v>1277</v>
      </c>
      <c r="D931" s="36">
        <f t="shared" si="54"/>
        <v>834237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0</v>
      </c>
      <c r="K931" s="40">
        <v>0</v>
      </c>
      <c r="L931" s="39">
        <v>0</v>
      </c>
      <c r="M931" s="39">
        <v>834237</v>
      </c>
      <c r="N931" s="39">
        <v>0</v>
      </c>
      <c r="O931" s="39">
        <v>0</v>
      </c>
      <c r="P931" s="39">
        <v>0</v>
      </c>
      <c r="Q931" s="39">
        <v>0</v>
      </c>
      <c r="R931" s="39">
        <v>0</v>
      </c>
      <c r="S931" s="39">
        <v>0</v>
      </c>
      <c r="T931" s="39">
        <v>0</v>
      </c>
      <c r="U931" s="39">
        <v>0</v>
      </c>
      <c r="V931" s="39">
        <v>0</v>
      </c>
      <c r="W931" s="39">
        <v>0</v>
      </c>
      <c r="X931" s="39">
        <v>0</v>
      </c>
      <c r="Y931" s="39">
        <v>0</v>
      </c>
      <c r="Z931" s="39">
        <v>0</v>
      </c>
      <c r="AA931" s="39">
        <v>0</v>
      </c>
      <c r="AB931" s="41">
        <v>2021</v>
      </c>
    </row>
    <row r="932" spans="1:28" ht="35.25" customHeight="1">
      <c r="A932" s="11">
        <v>1</v>
      </c>
      <c r="B932" s="2">
        <f>SUBTOTAL(103,$A$800:A932)</f>
        <v>133</v>
      </c>
      <c r="C932" s="8" t="s">
        <v>271</v>
      </c>
      <c r="D932" s="36">
        <f t="shared" si="54"/>
        <v>4299964</v>
      </c>
      <c r="E932" s="39">
        <v>0</v>
      </c>
      <c r="F932" s="39">
        <v>0</v>
      </c>
      <c r="G932" s="39">
        <v>0</v>
      </c>
      <c r="H932" s="39">
        <v>0</v>
      </c>
      <c r="I932" s="39">
        <v>0</v>
      </c>
      <c r="J932" s="39">
        <v>0</v>
      </c>
      <c r="K932" s="40">
        <v>0</v>
      </c>
      <c r="L932" s="39">
        <v>0</v>
      </c>
      <c r="M932" s="39">
        <v>4299964</v>
      </c>
      <c r="N932" s="39">
        <v>0</v>
      </c>
      <c r="O932" s="39">
        <v>0</v>
      </c>
      <c r="P932" s="39">
        <v>0</v>
      </c>
      <c r="Q932" s="39">
        <v>0</v>
      </c>
      <c r="R932" s="39">
        <v>0</v>
      </c>
      <c r="S932" s="39">
        <v>0</v>
      </c>
      <c r="T932" s="39">
        <v>0</v>
      </c>
      <c r="U932" s="39">
        <v>0</v>
      </c>
      <c r="V932" s="39">
        <v>0</v>
      </c>
      <c r="W932" s="39">
        <v>0</v>
      </c>
      <c r="X932" s="39">
        <v>0</v>
      </c>
      <c r="Y932" s="39">
        <v>0</v>
      </c>
      <c r="Z932" s="39">
        <v>0</v>
      </c>
      <c r="AA932" s="39">
        <v>0</v>
      </c>
      <c r="AB932" s="41">
        <v>2021</v>
      </c>
    </row>
    <row r="933" spans="1:28" ht="35.25" customHeight="1">
      <c r="A933" s="11">
        <v>1</v>
      </c>
      <c r="B933" s="2">
        <f>SUBTOTAL(103,$A$800:A933)</f>
        <v>134</v>
      </c>
      <c r="C933" s="8" t="s">
        <v>113</v>
      </c>
      <c r="D933" s="36">
        <f t="shared" si="54"/>
        <v>693215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0</v>
      </c>
      <c r="K933" s="40">
        <v>0</v>
      </c>
      <c r="L933" s="39">
        <v>0</v>
      </c>
      <c r="M933" s="39">
        <v>693215</v>
      </c>
      <c r="N933" s="39">
        <v>0</v>
      </c>
      <c r="O933" s="39">
        <v>0</v>
      </c>
      <c r="P933" s="39">
        <v>0</v>
      </c>
      <c r="Q933" s="39">
        <v>0</v>
      </c>
      <c r="R933" s="39">
        <v>0</v>
      </c>
      <c r="S933" s="39">
        <v>0</v>
      </c>
      <c r="T933" s="39">
        <v>0</v>
      </c>
      <c r="U933" s="39">
        <v>0</v>
      </c>
      <c r="V933" s="39">
        <v>0</v>
      </c>
      <c r="W933" s="39">
        <v>0</v>
      </c>
      <c r="X933" s="39">
        <v>0</v>
      </c>
      <c r="Y933" s="39">
        <v>0</v>
      </c>
      <c r="Z933" s="39">
        <v>0</v>
      </c>
      <c r="AA933" s="39">
        <v>0</v>
      </c>
      <c r="AB933" s="41">
        <v>2021</v>
      </c>
    </row>
    <row r="934" spans="1:28" ht="35.25" customHeight="1">
      <c r="A934" s="11">
        <v>1</v>
      </c>
      <c r="B934" s="2">
        <f>SUBTOTAL(103,$A$800:A934)</f>
        <v>135</v>
      </c>
      <c r="C934" s="8" t="s">
        <v>1274</v>
      </c>
      <c r="D934" s="36">
        <f t="shared" si="54"/>
        <v>1352500</v>
      </c>
      <c r="E934" s="39">
        <v>0</v>
      </c>
      <c r="F934" s="39">
        <v>0</v>
      </c>
      <c r="G934" s="39">
        <v>0</v>
      </c>
      <c r="H934" s="39">
        <v>0</v>
      </c>
      <c r="I934" s="39">
        <v>0</v>
      </c>
      <c r="J934" s="39">
        <v>0</v>
      </c>
      <c r="K934" s="40">
        <v>0</v>
      </c>
      <c r="L934" s="39">
        <v>0</v>
      </c>
      <c r="M934" s="39">
        <v>1352500</v>
      </c>
      <c r="N934" s="39">
        <v>0</v>
      </c>
      <c r="O934" s="39">
        <v>0</v>
      </c>
      <c r="P934" s="39">
        <v>0</v>
      </c>
      <c r="Q934" s="39">
        <v>0</v>
      </c>
      <c r="R934" s="39">
        <v>0</v>
      </c>
      <c r="S934" s="39">
        <v>0</v>
      </c>
      <c r="T934" s="39">
        <v>0</v>
      </c>
      <c r="U934" s="39">
        <v>0</v>
      </c>
      <c r="V934" s="39">
        <v>0</v>
      </c>
      <c r="W934" s="39">
        <v>0</v>
      </c>
      <c r="X934" s="39">
        <v>0</v>
      </c>
      <c r="Y934" s="39">
        <v>0</v>
      </c>
      <c r="Z934" s="39">
        <v>0</v>
      </c>
      <c r="AA934" s="39">
        <v>0</v>
      </c>
      <c r="AB934" s="41">
        <v>2021</v>
      </c>
    </row>
    <row r="935" spans="1:28" ht="35.25" customHeight="1">
      <c r="A935" s="11">
        <v>1</v>
      </c>
      <c r="B935" s="2">
        <f>SUBTOTAL(103,$A$800:A935)</f>
        <v>136</v>
      </c>
      <c r="C935" s="8" t="s">
        <v>838</v>
      </c>
      <c r="D935" s="36">
        <f t="shared" si="54"/>
        <v>390000</v>
      </c>
      <c r="E935" s="39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0</v>
      </c>
      <c r="K935" s="40">
        <v>0</v>
      </c>
      <c r="L935" s="39">
        <v>0</v>
      </c>
      <c r="M935" s="39">
        <v>0</v>
      </c>
      <c r="N935" s="39">
        <v>0</v>
      </c>
      <c r="O935" s="39">
        <v>390000</v>
      </c>
      <c r="P935" s="39">
        <v>0</v>
      </c>
      <c r="Q935" s="39">
        <v>0</v>
      </c>
      <c r="R935" s="39">
        <v>0</v>
      </c>
      <c r="S935" s="39">
        <v>0</v>
      </c>
      <c r="T935" s="39">
        <v>0</v>
      </c>
      <c r="U935" s="39">
        <v>0</v>
      </c>
      <c r="V935" s="39">
        <v>0</v>
      </c>
      <c r="W935" s="39">
        <v>0</v>
      </c>
      <c r="X935" s="39">
        <v>0</v>
      </c>
      <c r="Y935" s="39">
        <v>0</v>
      </c>
      <c r="Z935" s="39">
        <v>0</v>
      </c>
      <c r="AA935" s="39">
        <v>0</v>
      </c>
      <c r="AB935" s="41">
        <v>2021</v>
      </c>
    </row>
    <row r="936" spans="1:28" ht="35.25" customHeight="1">
      <c r="A936" s="11">
        <v>1</v>
      </c>
      <c r="B936" s="2">
        <f>SUBTOTAL(103,$A$800:A936)</f>
        <v>137</v>
      </c>
      <c r="C936" s="8" t="s">
        <v>1261</v>
      </c>
      <c r="D936" s="36">
        <f t="shared" si="54"/>
        <v>1377274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40">
        <v>0</v>
      </c>
      <c r="L936" s="39">
        <v>0</v>
      </c>
      <c r="M936" s="39">
        <v>1377274</v>
      </c>
      <c r="N936" s="39">
        <v>0</v>
      </c>
      <c r="O936" s="39">
        <v>0</v>
      </c>
      <c r="P936" s="39">
        <v>0</v>
      </c>
      <c r="Q936" s="39">
        <v>0</v>
      </c>
      <c r="R936" s="39">
        <v>0</v>
      </c>
      <c r="S936" s="39">
        <v>0</v>
      </c>
      <c r="T936" s="39">
        <v>0</v>
      </c>
      <c r="U936" s="39">
        <v>0</v>
      </c>
      <c r="V936" s="39">
        <v>0</v>
      </c>
      <c r="W936" s="39">
        <v>0</v>
      </c>
      <c r="X936" s="39">
        <v>0</v>
      </c>
      <c r="Y936" s="39">
        <v>0</v>
      </c>
      <c r="Z936" s="39">
        <v>0</v>
      </c>
      <c r="AA936" s="39">
        <v>0</v>
      </c>
      <c r="AB936" s="41">
        <v>2021</v>
      </c>
    </row>
    <row r="937" spans="1:28" ht="35.25" customHeight="1">
      <c r="A937" s="11">
        <v>1</v>
      </c>
      <c r="B937" s="2">
        <f>SUBTOTAL(103,$A$800:A937)</f>
        <v>138</v>
      </c>
      <c r="C937" s="8" t="s">
        <v>1267</v>
      </c>
      <c r="D937" s="36">
        <f t="shared" si="54"/>
        <v>408973</v>
      </c>
      <c r="E937" s="39">
        <v>0</v>
      </c>
      <c r="F937" s="39">
        <v>0</v>
      </c>
      <c r="G937" s="39">
        <v>0</v>
      </c>
      <c r="H937" s="39">
        <v>0</v>
      </c>
      <c r="I937" s="39">
        <v>0</v>
      </c>
      <c r="J937" s="39">
        <v>0</v>
      </c>
      <c r="K937" s="40">
        <v>0</v>
      </c>
      <c r="L937" s="39">
        <v>0</v>
      </c>
      <c r="M937" s="39">
        <v>0</v>
      </c>
      <c r="N937" s="39">
        <v>0</v>
      </c>
      <c r="O937" s="39">
        <v>408973</v>
      </c>
      <c r="P937" s="39">
        <v>0</v>
      </c>
      <c r="Q937" s="39">
        <v>0</v>
      </c>
      <c r="R937" s="39">
        <v>0</v>
      </c>
      <c r="S937" s="39">
        <v>0</v>
      </c>
      <c r="T937" s="39">
        <v>0</v>
      </c>
      <c r="U937" s="39">
        <v>0</v>
      </c>
      <c r="V937" s="39">
        <v>0</v>
      </c>
      <c r="W937" s="39">
        <v>0</v>
      </c>
      <c r="X937" s="39">
        <v>0</v>
      </c>
      <c r="Y937" s="39">
        <v>0</v>
      </c>
      <c r="Z937" s="39">
        <v>0</v>
      </c>
      <c r="AA937" s="39">
        <v>0</v>
      </c>
      <c r="AB937" s="41">
        <v>2021</v>
      </c>
    </row>
    <row r="938" spans="1:28" ht="35.25" customHeight="1">
      <c r="A938" s="11">
        <v>1</v>
      </c>
      <c r="B938" s="2">
        <f>SUBTOTAL(103,$A$800:A938)</f>
        <v>139</v>
      </c>
      <c r="C938" s="8" t="s">
        <v>1282</v>
      </c>
      <c r="D938" s="36">
        <f t="shared" si="54"/>
        <v>2091977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0</v>
      </c>
      <c r="K938" s="40">
        <v>0</v>
      </c>
      <c r="L938" s="39">
        <v>0</v>
      </c>
      <c r="M938" s="39">
        <v>1345760</v>
      </c>
      <c r="N938" s="39">
        <v>0</v>
      </c>
      <c r="O938" s="39">
        <v>746217</v>
      </c>
      <c r="P938" s="39">
        <v>0</v>
      </c>
      <c r="Q938" s="39">
        <v>0</v>
      </c>
      <c r="R938" s="39">
        <v>0</v>
      </c>
      <c r="S938" s="39">
        <v>0</v>
      </c>
      <c r="T938" s="39">
        <v>0</v>
      </c>
      <c r="U938" s="39">
        <v>0</v>
      </c>
      <c r="V938" s="39">
        <v>0</v>
      </c>
      <c r="W938" s="39">
        <v>0</v>
      </c>
      <c r="X938" s="39">
        <v>0</v>
      </c>
      <c r="Y938" s="39">
        <v>0</v>
      </c>
      <c r="Z938" s="39">
        <v>0</v>
      </c>
      <c r="AA938" s="39">
        <v>0</v>
      </c>
      <c r="AB938" s="41">
        <v>2021</v>
      </c>
    </row>
    <row r="939" spans="1:28" ht="35.25" customHeight="1">
      <c r="A939" s="11">
        <v>1</v>
      </c>
      <c r="B939" s="2">
        <f>SUBTOTAL(103,$A$800:A939)</f>
        <v>140</v>
      </c>
      <c r="C939" s="8" t="s">
        <v>1252</v>
      </c>
      <c r="D939" s="36">
        <f t="shared" si="54"/>
        <v>2840655.5399999996</v>
      </c>
      <c r="E939" s="39">
        <v>169729.28</v>
      </c>
      <c r="F939" s="39">
        <v>211197.43</v>
      </c>
      <c r="G939" s="39">
        <v>2024638.44</v>
      </c>
      <c r="H939" s="39">
        <v>311730.13</v>
      </c>
      <c r="I939" s="39">
        <v>123360.26</v>
      </c>
      <c r="J939" s="39">
        <v>0</v>
      </c>
      <c r="K939" s="40">
        <v>0</v>
      </c>
      <c r="L939" s="39">
        <v>0</v>
      </c>
      <c r="M939" s="39">
        <v>0</v>
      </c>
      <c r="N939" s="39">
        <v>0</v>
      </c>
      <c r="O939" s="39">
        <v>0</v>
      </c>
      <c r="P939" s="39">
        <v>0</v>
      </c>
      <c r="Q939" s="39">
        <v>0</v>
      </c>
      <c r="R939" s="39">
        <v>0</v>
      </c>
      <c r="S939" s="39">
        <v>0</v>
      </c>
      <c r="T939" s="39">
        <v>0</v>
      </c>
      <c r="U939" s="39">
        <v>0</v>
      </c>
      <c r="V939" s="39">
        <v>0</v>
      </c>
      <c r="W939" s="39">
        <v>0</v>
      </c>
      <c r="X939" s="39">
        <v>0</v>
      </c>
      <c r="Y939" s="39">
        <v>0</v>
      </c>
      <c r="Z939" s="39">
        <v>0</v>
      </c>
      <c r="AA939" s="39">
        <v>0</v>
      </c>
      <c r="AB939" s="41">
        <v>2021</v>
      </c>
    </row>
    <row r="940" spans="1:28" ht="35.25" customHeight="1">
      <c r="A940" s="11">
        <v>1</v>
      </c>
      <c r="B940" s="2">
        <f>SUBTOTAL(103,$A$800:A940)</f>
        <v>141</v>
      </c>
      <c r="C940" s="8" t="s">
        <v>960</v>
      </c>
      <c r="D940" s="36">
        <f t="shared" si="54"/>
        <v>1301202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40">
        <v>0</v>
      </c>
      <c r="L940" s="39">
        <v>0</v>
      </c>
      <c r="M940" s="39">
        <v>1301202</v>
      </c>
      <c r="N940" s="39">
        <v>0</v>
      </c>
      <c r="O940" s="39">
        <v>0</v>
      </c>
      <c r="P940" s="39">
        <v>0</v>
      </c>
      <c r="Q940" s="39">
        <v>0</v>
      </c>
      <c r="R940" s="39">
        <v>0</v>
      </c>
      <c r="S940" s="39">
        <v>0</v>
      </c>
      <c r="T940" s="39">
        <v>0</v>
      </c>
      <c r="U940" s="39">
        <v>0</v>
      </c>
      <c r="V940" s="39">
        <v>0</v>
      </c>
      <c r="W940" s="39">
        <v>0</v>
      </c>
      <c r="X940" s="39">
        <v>0</v>
      </c>
      <c r="Y940" s="39">
        <v>0</v>
      </c>
      <c r="Z940" s="39">
        <v>0</v>
      </c>
      <c r="AA940" s="39">
        <v>0</v>
      </c>
      <c r="AB940" s="41">
        <v>2021</v>
      </c>
    </row>
    <row r="941" spans="1:28" ht="35.25" customHeight="1">
      <c r="A941" s="11">
        <v>1</v>
      </c>
      <c r="B941" s="2">
        <f>SUBTOTAL(103,$A$800:A941)</f>
        <v>142</v>
      </c>
      <c r="C941" s="8" t="s">
        <v>213</v>
      </c>
      <c r="D941" s="36">
        <f t="shared" si="54"/>
        <v>2100000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0</v>
      </c>
      <c r="K941" s="40">
        <v>1</v>
      </c>
      <c r="L941" s="39">
        <v>2100000</v>
      </c>
      <c r="M941" s="39">
        <v>0</v>
      </c>
      <c r="N941" s="39">
        <v>0</v>
      </c>
      <c r="O941" s="39">
        <v>0</v>
      </c>
      <c r="P941" s="39">
        <v>0</v>
      </c>
      <c r="Q941" s="39">
        <v>0</v>
      </c>
      <c r="R941" s="39">
        <v>0</v>
      </c>
      <c r="S941" s="39">
        <v>0</v>
      </c>
      <c r="T941" s="39">
        <v>0</v>
      </c>
      <c r="U941" s="39">
        <v>0</v>
      </c>
      <c r="V941" s="39">
        <v>0</v>
      </c>
      <c r="W941" s="39">
        <v>0</v>
      </c>
      <c r="X941" s="39">
        <v>0</v>
      </c>
      <c r="Y941" s="39">
        <v>0</v>
      </c>
      <c r="Z941" s="39">
        <v>0</v>
      </c>
      <c r="AA941" s="39">
        <v>0</v>
      </c>
      <c r="AB941" s="41">
        <v>2021</v>
      </c>
    </row>
    <row r="942" spans="1:28" ht="35.25" customHeight="1">
      <c r="A942" s="11">
        <v>1</v>
      </c>
      <c r="B942" s="2">
        <f>SUBTOTAL(103,$A$800:A942)</f>
        <v>143</v>
      </c>
      <c r="C942" s="8" t="s">
        <v>1268</v>
      </c>
      <c r="D942" s="36">
        <f t="shared" si="54"/>
        <v>1265000</v>
      </c>
      <c r="E942" s="39">
        <v>0</v>
      </c>
      <c r="F942" s="39">
        <v>0</v>
      </c>
      <c r="G942" s="39">
        <v>1265000</v>
      </c>
      <c r="H942" s="39">
        <v>0</v>
      </c>
      <c r="I942" s="39">
        <v>0</v>
      </c>
      <c r="J942" s="39">
        <v>0</v>
      </c>
      <c r="K942" s="40">
        <v>0</v>
      </c>
      <c r="L942" s="39">
        <v>0</v>
      </c>
      <c r="M942" s="39">
        <v>0</v>
      </c>
      <c r="N942" s="39">
        <v>0</v>
      </c>
      <c r="O942" s="39">
        <v>0</v>
      </c>
      <c r="P942" s="39">
        <v>0</v>
      </c>
      <c r="Q942" s="39">
        <v>0</v>
      </c>
      <c r="R942" s="39">
        <v>0</v>
      </c>
      <c r="S942" s="39">
        <v>0</v>
      </c>
      <c r="T942" s="39">
        <v>0</v>
      </c>
      <c r="U942" s="39">
        <v>0</v>
      </c>
      <c r="V942" s="39">
        <v>0</v>
      </c>
      <c r="W942" s="39">
        <v>0</v>
      </c>
      <c r="X942" s="39">
        <v>0</v>
      </c>
      <c r="Y942" s="39">
        <v>0</v>
      </c>
      <c r="Z942" s="39">
        <v>0</v>
      </c>
      <c r="AA942" s="39">
        <v>0</v>
      </c>
      <c r="AB942" s="41">
        <v>2021</v>
      </c>
    </row>
    <row r="943" spans="1:28" ht="35.25" customHeight="1">
      <c r="A943" s="11">
        <v>1</v>
      </c>
      <c r="B943" s="2">
        <f>SUBTOTAL(103,$A$800:A943)</f>
        <v>144</v>
      </c>
      <c r="C943" s="8" t="s">
        <v>217</v>
      </c>
      <c r="D943" s="36">
        <f t="shared" si="54"/>
        <v>1035000</v>
      </c>
      <c r="E943" s="39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0</v>
      </c>
      <c r="K943" s="40">
        <v>0</v>
      </c>
      <c r="L943" s="39">
        <v>0</v>
      </c>
      <c r="M943" s="39">
        <v>0</v>
      </c>
      <c r="N943" s="39">
        <v>0</v>
      </c>
      <c r="O943" s="39">
        <v>1035000</v>
      </c>
      <c r="P943" s="39">
        <v>0</v>
      </c>
      <c r="Q943" s="39">
        <v>0</v>
      </c>
      <c r="R943" s="39">
        <v>0</v>
      </c>
      <c r="S943" s="39">
        <v>0</v>
      </c>
      <c r="T943" s="39">
        <v>0</v>
      </c>
      <c r="U943" s="39">
        <v>0</v>
      </c>
      <c r="V943" s="39">
        <v>0</v>
      </c>
      <c r="W943" s="39">
        <v>0</v>
      </c>
      <c r="X943" s="39">
        <v>0</v>
      </c>
      <c r="Y943" s="39">
        <v>0</v>
      </c>
      <c r="Z943" s="39">
        <v>0</v>
      </c>
      <c r="AA943" s="39">
        <v>0</v>
      </c>
      <c r="AB943" s="41">
        <v>2021</v>
      </c>
    </row>
    <row r="944" spans="1:28" ht="35.25" customHeight="1">
      <c r="A944" s="11">
        <v>1</v>
      </c>
      <c r="B944" s="2">
        <f>SUBTOTAL(103,$A$800:A944)</f>
        <v>145</v>
      </c>
      <c r="C944" s="8" t="s">
        <v>1273</v>
      </c>
      <c r="D944" s="36">
        <f t="shared" si="54"/>
        <v>2314730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40">
        <v>0</v>
      </c>
      <c r="L944" s="39">
        <v>0</v>
      </c>
      <c r="M944" s="39">
        <v>2314730</v>
      </c>
      <c r="N944" s="39">
        <v>0</v>
      </c>
      <c r="O944" s="39">
        <v>0</v>
      </c>
      <c r="P944" s="39">
        <v>0</v>
      </c>
      <c r="Q944" s="39">
        <v>0</v>
      </c>
      <c r="R944" s="39">
        <v>0</v>
      </c>
      <c r="S944" s="39">
        <v>0</v>
      </c>
      <c r="T944" s="39">
        <v>0</v>
      </c>
      <c r="U944" s="39">
        <v>0</v>
      </c>
      <c r="V944" s="39">
        <v>0</v>
      </c>
      <c r="W944" s="39">
        <v>0</v>
      </c>
      <c r="X944" s="39">
        <v>0</v>
      </c>
      <c r="Y944" s="39">
        <v>0</v>
      </c>
      <c r="Z944" s="39">
        <v>0</v>
      </c>
      <c r="AA944" s="39">
        <v>0</v>
      </c>
      <c r="AB944" s="41">
        <v>2021</v>
      </c>
    </row>
    <row r="945" spans="1:28" ht="35.25" customHeight="1">
      <c r="A945" s="11">
        <v>1</v>
      </c>
      <c r="B945" s="2">
        <f>SUBTOTAL(103,$A$800:A945)</f>
        <v>146</v>
      </c>
      <c r="C945" s="8" t="s">
        <v>336</v>
      </c>
      <c r="D945" s="36">
        <f t="shared" si="54"/>
        <v>401500</v>
      </c>
      <c r="E945" s="39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0</v>
      </c>
      <c r="K945" s="40">
        <v>0</v>
      </c>
      <c r="L945" s="39">
        <v>0</v>
      </c>
      <c r="M945" s="39">
        <v>0</v>
      </c>
      <c r="N945" s="39">
        <v>0</v>
      </c>
      <c r="O945" s="39">
        <v>401500</v>
      </c>
      <c r="P945" s="39">
        <v>0</v>
      </c>
      <c r="Q945" s="39">
        <v>0</v>
      </c>
      <c r="R945" s="39">
        <v>0</v>
      </c>
      <c r="S945" s="39">
        <v>0</v>
      </c>
      <c r="T945" s="39">
        <v>0</v>
      </c>
      <c r="U945" s="39">
        <v>0</v>
      </c>
      <c r="V945" s="39">
        <v>0</v>
      </c>
      <c r="W945" s="39">
        <v>0</v>
      </c>
      <c r="X945" s="39">
        <v>0</v>
      </c>
      <c r="Y945" s="39">
        <v>0</v>
      </c>
      <c r="Z945" s="39">
        <v>0</v>
      </c>
      <c r="AA945" s="39">
        <v>0</v>
      </c>
      <c r="AB945" s="41">
        <v>2021</v>
      </c>
    </row>
    <row r="946" spans="1:28" ht="35.25" customHeight="1">
      <c r="A946" s="11">
        <v>1</v>
      </c>
      <c r="B946" s="2">
        <f>SUBTOTAL(103,$A$800:A946)</f>
        <v>147</v>
      </c>
      <c r="C946" s="8" t="s">
        <v>139</v>
      </c>
      <c r="D946" s="36">
        <f t="shared" si="54"/>
        <v>2482326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0</v>
      </c>
      <c r="K946" s="40">
        <v>0</v>
      </c>
      <c r="L946" s="39">
        <v>0</v>
      </c>
      <c r="M946" s="39">
        <v>2482326</v>
      </c>
      <c r="N946" s="39">
        <v>0</v>
      </c>
      <c r="O946" s="39">
        <v>0</v>
      </c>
      <c r="P946" s="39">
        <v>0</v>
      </c>
      <c r="Q946" s="39">
        <v>0</v>
      </c>
      <c r="R946" s="39">
        <v>0</v>
      </c>
      <c r="S946" s="39">
        <v>0</v>
      </c>
      <c r="T946" s="39">
        <v>0</v>
      </c>
      <c r="U946" s="39">
        <v>0</v>
      </c>
      <c r="V946" s="39">
        <v>0</v>
      </c>
      <c r="W946" s="39">
        <v>0</v>
      </c>
      <c r="X946" s="39">
        <v>0</v>
      </c>
      <c r="Y946" s="39">
        <v>0</v>
      </c>
      <c r="Z946" s="39">
        <v>0</v>
      </c>
      <c r="AA946" s="39">
        <v>0</v>
      </c>
      <c r="AB946" s="41">
        <v>2021</v>
      </c>
    </row>
    <row r="947" spans="1:28" ht="35.25" customHeight="1">
      <c r="A947" s="11">
        <v>1</v>
      </c>
      <c r="B947" s="2">
        <f>SUBTOTAL(103,$A$800:A947)</f>
        <v>148</v>
      </c>
      <c r="C947" s="8" t="s">
        <v>1126</v>
      </c>
      <c r="D947" s="36">
        <f t="shared" si="54"/>
        <v>337836</v>
      </c>
      <c r="E947" s="39">
        <v>0</v>
      </c>
      <c r="F947" s="39">
        <v>0</v>
      </c>
      <c r="G947" s="39">
        <v>337836</v>
      </c>
      <c r="H947" s="39">
        <v>0</v>
      </c>
      <c r="I947" s="39">
        <v>0</v>
      </c>
      <c r="J947" s="39">
        <v>0</v>
      </c>
      <c r="K947" s="40">
        <v>0</v>
      </c>
      <c r="L947" s="39">
        <v>0</v>
      </c>
      <c r="M947" s="39">
        <v>0</v>
      </c>
      <c r="N947" s="39">
        <v>0</v>
      </c>
      <c r="O947" s="39">
        <v>0</v>
      </c>
      <c r="P947" s="39">
        <v>0</v>
      </c>
      <c r="Q947" s="39">
        <v>0</v>
      </c>
      <c r="R947" s="39">
        <v>0</v>
      </c>
      <c r="S947" s="39">
        <v>0</v>
      </c>
      <c r="T947" s="39">
        <v>0</v>
      </c>
      <c r="U947" s="39">
        <v>0</v>
      </c>
      <c r="V947" s="39">
        <v>0</v>
      </c>
      <c r="W947" s="39">
        <v>0</v>
      </c>
      <c r="X947" s="39">
        <v>0</v>
      </c>
      <c r="Y947" s="39">
        <v>0</v>
      </c>
      <c r="Z947" s="39">
        <v>0</v>
      </c>
      <c r="AA947" s="39">
        <v>0</v>
      </c>
      <c r="AB947" s="41">
        <v>2021</v>
      </c>
    </row>
    <row r="948" spans="1:28" ht="35.25" customHeight="1">
      <c r="A948" s="11">
        <v>1</v>
      </c>
      <c r="B948" s="2">
        <f>SUBTOTAL(103,$A$800:A948)</f>
        <v>149</v>
      </c>
      <c r="C948" s="8" t="s">
        <v>1247</v>
      </c>
      <c r="D948" s="36">
        <f t="shared" si="54"/>
        <v>8613450</v>
      </c>
      <c r="E948" s="39">
        <v>0</v>
      </c>
      <c r="F948" s="39">
        <v>0</v>
      </c>
      <c r="G948" s="39">
        <v>783542</v>
      </c>
      <c r="H948" s="39">
        <v>0</v>
      </c>
      <c r="I948" s="39">
        <v>0</v>
      </c>
      <c r="J948" s="39">
        <v>0</v>
      </c>
      <c r="K948" s="40">
        <v>0</v>
      </c>
      <c r="L948" s="39">
        <v>0</v>
      </c>
      <c r="M948" s="39">
        <v>1468500</v>
      </c>
      <c r="N948" s="39">
        <v>0</v>
      </c>
      <c r="O948" s="39">
        <v>6361408</v>
      </c>
      <c r="P948" s="39">
        <v>0</v>
      </c>
      <c r="Q948" s="39">
        <v>0</v>
      </c>
      <c r="R948" s="39">
        <v>0</v>
      </c>
      <c r="S948" s="39">
        <v>0</v>
      </c>
      <c r="T948" s="39">
        <v>0</v>
      </c>
      <c r="U948" s="39">
        <v>0</v>
      </c>
      <c r="V948" s="39">
        <v>0</v>
      </c>
      <c r="W948" s="39">
        <v>0</v>
      </c>
      <c r="X948" s="39">
        <v>0</v>
      </c>
      <c r="Y948" s="39">
        <v>0</v>
      </c>
      <c r="Z948" s="39">
        <v>0</v>
      </c>
      <c r="AA948" s="39">
        <v>0</v>
      </c>
      <c r="AB948" s="41">
        <v>2021</v>
      </c>
    </row>
    <row r="949" spans="1:28" ht="35.25" customHeight="1">
      <c r="A949" s="11">
        <v>1</v>
      </c>
      <c r="B949" s="2">
        <f>SUBTOTAL(103,$A$800:A949)</f>
        <v>150</v>
      </c>
      <c r="C949" s="8" t="s">
        <v>1081</v>
      </c>
      <c r="D949" s="36">
        <f t="shared" si="54"/>
        <v>1743477.94</v>
      </c>
      <c r="E949" s="39">
        <v>0</v>
      </c>
      <c r="F949" s="39">
        <v>563749.94</v>
      </c>
      <c r="G949" s="39">
        <v>1179728</v>
      </c>
      <c r="H949" s="39">
        <v>0</v>
      </c>
      <c r="I949" s="39">
        <v>0</v>
      </c>
      <c r="J949" s="39">
        <v>0</v>
      </c>
      <c r="K949" s="40">
        <v>0</v>
      </c>
      <c r="L949" s="39">
        <v>0</v>
      </c>
      <c r="M949" s="39">
        <v>0</v>
      </c>
      <c r="N949" s="39">
        <v>0</v>
      </c>
      <c r="O949" s="39">
        <v>0</v>
      </c>
      <c r="P949" s="39">
        <v>0</v>
      </c>
      <c r="Q949" s="39">
        <v>0</v>
      </c>
      <c r="R949" s="39">
        <v>0</v>
      </c>
      <c r="S949" s="39">
        <v>0</v>
      </c>
      <c r="T949" s="39">
        <v>0</v>
      </c>
      <c r="U949" s="39">
        <v>0</v>
      </c>
      <c r="V949" s="39">
        <v>0</v>
      </c>
      <c r="W949" s="39">
        <v>0</v>
      </c>
      <c r="X949" s="39">
        <v>0</v>
      </c>
      <c r="Y949" s="39">
        <v>0</v>
      </c>
      <c r="Z949" s="39">
        <v>0</v>
      </c>
      <c r="AA949" s="39">
        <v>0</v>
      </c>
      <c r="AB949" s="41">
        <v>2021</v>
      </c>
    </row>
    <row r="950" spans="1:28" ht="35.25" customHeight="1">
      <c r="A950" s="11">
        <v>1</v>
      </c>
      <c r="B950" s="2">
        <f>SUBTOTAL(103,$A$800:A950)</f>
        <v>151</v>
      </c>
      <c r="C950" s="8" t="s">
        <v>977</v>
      </c>
      <c r="D950" s="36">
        <f t="shared" si="54"/>
        <v>381703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0</v>
      </c>
      <c r="K950" s="40">
        <v>0</v>
      </c>
      <c r="L950" s="39">
        <v>0</v>
      </c>
      <c r="M950" s="39">
        <v>0</v>
      </c>
      <c r="N950" s="39">
        <v>0</v>
      </c>
      <c r="O950" s="39">
        <v>381703</v>
      </c>
      <c r="P950" s="39">
        <v>0</v>
      </c>
      <c r="Q950" s="39">
        <v>0</v>
      </c>
      <c r="R950" s="39">
        <v>0</v>
      </c>
      <c r="S950" s="39">
        <v>0</v>
      </c>
      <c r="T950" s="39">
        <v>0</v>
      </c>
      <c r="U950" s="39">
        <v>0</v>
      </c>
      <c r="V950" s="39">
        <v>0</v>
      </c>
      <c r="W950" s="39">
        <v>0</v>
      </c>
      <c r="X950" s="39">
        <v>0</v>
      </c>
      <c r="Y950" s="39">
        <v>0</v>
      </c>
      <c r="Z950" s="39">
        <v>0</v>
      </c>
      <c r="AA950" s="39">
        <v>0</v>
      </c>
      <c r="AB950" s="41">
        <v>2021</v>
      </c>
    </row>
    <row r="951" spans="1:28" ht="35.25" customHeight="1">
      <c r="A951" s="11">
        <v>1</v>
      </c>
      <c r="B951" s="2">
        <f>SUBTOTAL(103,$A$800:A951)</f>
        <v>152</v>
      </c>
      <c r="C951" s="8" t="s">
        <v>1046</v>
      </c>
      <c r="D951" s="36">
        <f t="shared" si="54"/>
        <v>626788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0</v>
      </c>
      <c r="K951" s="40">
        <v>0</v>
      </c>
      <c r="L951" s="39">
        <v>0</v>
      </c>
      <c r="M951" s="39">
        <v>0</v>
      </c>
      <c r="N951" s="39">
        <v>0</v>
      </c>
      <c r="O951" s="39">
        <v>626788</v>
      </c>
      <c r="P951" s="39">
        <v>0</v>
      </c>
      <c r="Q951" s="39">
        <v>0</v>
      </c>
      <c r="R951" s="39">
        <v>0</v>
      </c>
      <c r="S951" s="39">
        <v>0</v>
      </c>
      <c r="T951" s="39">
        <v>0</v>
      </c>
      <c r="U951" s="39">
        <v>0</v>
      </c>
      <c r="V951" s="39">
        <v>0</v>
      </c>
      <c r="W951" s="39">
        <v>0</v>
      </c>
      <c r="X951" s="39">
        <v>0</v>
      </c>
      <c r="Y951" s="39">
        <v>0</v>
      </c>
      <c r="Z951" s="39">
        <v>0</v>
      </c>
      <c r="AA951" s="39">
        <v>0</v>
      </c>
      <c r="AB951" s="41">
        <v>2021</v>
      </c>
    </row>
    <row r="952" spans="1:28" ht="35.25" customHeight="1">
      <c r="A952" s="11">
        <v>1</v>
      </c>
      <c r="B952" s="2">
        <f>SUBTOTAL(103,$A$800:A952)</f>
        <v>153</v>
      </c>
      <c r="C952" s="8" t="s">
        <v>1251</v>
      </c>
      <c r="D952" s="36">
        <f t="shared" si="54"/>
        <v>3989926.17</v>
      </c>
      <c r="E952" s="39">
        <v>0</v>
      </c>
      <c r="F952" s="39">
        <v>0</v>
      </c>
      <c r="G952" s="39">
        <v>0</v>
      </c>
      <c r="H952" s="39">
        <v>0</v>
      </c>
      <c r="I952" s="39">
        <v>0</v>
      </c>
      <c r="J952" s="39">
        <v>0</v>
      </c>
      <c r="K952" s="40">
        <v>0</v>
      </c>
      <c r="L952" s="39">
        <v>0</v>
      </c>
      <c r="M952" s="39">
        <v>0</v>
      </c>
      <c r="N952" s="39">
        <v>0</v>
      </c>
      <c r="O952" s="39">
        <v>3989926.17</v>
      </c>
      <c r="P952" s="39">
        <v>0</v>
      </c>
      <c r="Q952" s="39">
        <v>0</v>
      </c>
      <c r="R952" s="39">
        <v>0</v>
      </c>
      <c r="S952" s="39">
        <v>0</v>
      </c>
      <c r="T952" s="39">
        <v>0</v>
      </c>
      <c r="U952" s="39">
        <v>0</v>
      </c>
      <c r="V952" s="39">
        <v>0</v>
      </c>
      <c r="W952" s="39">
        <v>0</v>
      </c>
      <c r="X952" s="39">
        <v>0</v>
      </c>
      <c r="Y952" s="39">
        <v>0</v>
      </c>
      <c r="Z952" s="39">
        <v>0</v>
      </c>
      <c r="AA952" s="39">
        <v>0</v>
      </c>
      <c r="AB952" s="41">
        <v>2021</v>
      </c>
    </row>
    <row r="953" spans="1:28" ht="35.25" customHeight="1">
      <c r="A953" s="11">
        <v>1</v>
      </c>
      <c r="B953" s="2">
        <f>SUBTOTAL(103,$A$800:A953)</f>
        <v>154</v>
      </c>
      <c r="C953" s="8" t="s">
        <v>1284</v>
      </c>
      <c r="D953" s="36">
        <f t="shared" si="54"/>
        <v>308099.84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0</v>
      </c>
      <c r="K953" s="40">
        <v>0</v>
      </c>
      <c r="L953" s="39">
        <v>0</v>
      </c>
      <c r="M953" s="39">
        <v>0</v>
      </c>
      <c r="N953" s="39">
        <v>0</v>
      </c>
      <c r="O953" s="39">
        <v>308099.84</v>
      </c>
      <c r="P953" s="39">
        <v>0</v>
      </c>
      <c r="Q953" s="39">
        <v>0</v>
      </c>
      <c r="R953" s="39">
        <v>0</v>
      </c>
      <c r="S953" s="39">
        <v>0</v>
      </c>
      <c r="T953" s="39">
        <v>0</v>
      </c>
      <c r="U953" s="39">
        <v>0</v>
      </c>
      <c r="V953" s="39">
        <v>0</v>
      </c>
      <c r="W953" s="39">
        <v>0</v>
      </c>
      <c r="X953" s="39">
        <v>0</v>
      </c>
      <c r="Y953" s="39">
        <v>0</v>
      </c>
      <c r="Z953" s="39">
        <v>0</v>
      </c>
      <c r="AA953" s="39">
        <v>0</v>
      </c>
      <c r="AB953" s="41">
        <v>2021</v>
      </c>
    </row>
    <row r="954" spans="1:28" ht="35.25" customHeight="1">
      <c r="A954" s="11">
        <v>1</v>
      </c>
      <c r="B954" s="2">
        <f>SUBTOTAL(103,$A$800:A954)</f>
        <v>155</v>
      </c>
      <c r="C954" s="8" t="s">
        <v>234</v>
      </c>
      <c r="D954" s="36">
        <f t="shared" si="54"/>
        <v>160000</v>
      </c>
      <c r="E954" s="39">
        <v>0</v>
      </c>
      <c r="F954" s="39">
        <v>160000</v>
      </c>
      <c r="G954" s="39">
        <v>0</v>
      </c>
      <c r="H954" s="39">
        <v>0</v>
      </c>
      <c r="I954" s="39">
        <v>0</v>
      </c>
      <c r="J954" s="39">
        <v>0</v>
      </c>
      <c r="K954" s="40">
        <v>0</v>
      </c>
      <c r="L954" s="39">
        <v>0</v>
      </c>
      <c r="M954" s="39">
        <v>0</v>
      </c>
      <c r="N954" s="39">
        <v>0</v>
      </c>
      <c r="O954" s="39">
        <v>0</v>
      </c>
      <c r="P954" s="39">
        <v>0</v>
      </c>
      <c r="Q954" s="39">
        <v>0</v>
      </c>
      <c r="R954" s="39">
        <v>0</v>
      </c>
      <c r="S954" s="39">
        <v>0</v>
      </c>
      <c r="T954" s="39">
        <v>0</v>
      </c>
      <c r="U954" s="39">
        <v>0</v>
      </c>
      <c r="V954" s="39">
        <v>0</v>
      </c>
      <c r="W954" s="39">
        <v>0</v>
      </c>
      <c r="X954" s="39">
        <v>0</v>
      </c>
      <c r="Y954" s="39">
        <v>0</v>
      </c>
      <c r="Z954" s="39">
        <v>0</v>
      </c>
      <c r="AA954" s="39">
        <v>0</v>
      </c>
      <c r="AB954" s="41">
        <v>2021</v>
      </c>
    </row>
    <row r="955" spans="1:28" ht="35.25" customHeight="1">
      <c r="A955" s="11">
        <v>1</v>
      </c>
      <c r="B955" s="2">
        <f>SUBTOTAL(103,$A$800:A955)</f>
        <v>156</v>
      </c>
      <c r="C955" s="8" t="s">
        <v>666</v>
      </c>
      <c r="D955" s="36">
        <f t="shared" si="54"/>
        <v>451852.5</v>
      </c>
      <c r="E955" s="39">
        <v>0</v>
      </c>
      <c r="F955" s="39">
        <v>0</v>
      </c>
      <c r="G955" s="39">
        <v>171210</v>
      </c>
      <c r="H955" s="39">
        <v>0</v>
      </c>
      <c r="I955" s="39">
        <v>0</v>
      </c>
      <c r="J955" s="39">
        <v>0</v>
      </c>
      <c r="K955" s="40">
        <v>0</v>
      </c>
      <c r="L955" s="39">
        <v>0</v>
      </c>
      <c r="M955" s="39">
        <v>0</v>
      </c>
      <c r="N955" s="39">
        <v>0</v>
      </c>
      <c r="O955" s="39">
        <v>280642.5</v>
      </c>
      <c r="P955" s="39">
        <v>0</v>
      </c>
      <c r="Q955" s="39">
        <v>0</v>
      </c>
      <c r="R955" s="39">
        <v>0</v>
      </c>
      <c r="S955" s="39">
        <v>0</v>
      </c>
      <c r="T955" s="39">
        <v>0</v>
      </c>
      <c r="U955" s="39">
        <v>0</v>
      </c>
      <c r="V955" s="39">
        <v>0</v>
      </c>
      <c r="W955" s="39">
        <v>0</v>
      </c>
      <c r="X955" s="39">
        <v>0</v>
      </c>
      <c r="Y955" s="39">
        <v>0</v>
      </c>
      <c r="Z955" s="39">
        <v>0</v>
      </c>
      <c r="AA955" s="39">
        <v>0</v>
      </c>
      <c r="AB955" s="41">
        <v>2021</v>
      </c>
    </row>
    <row r="956" spans="1:28" ht="35.25" customHeight="1">
      <c r="A956" s="11">
        <v>1</v>
      </c>
      <c r="B956" s="2">
        <f>SUBTOTAL(103,$A$800:A956)</f>
        <v>157</v>
      </c>
      <c r="C956" s="8" t="s">
        <v>1257</v>
      </c>
      <c r="D956" s="36">
        <f t="shared" si="54"/>
        <v>1615652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0</v>
      </c>
      <c r="K956" s="40">
        <v>0</v>
      </c>
      <c r="L956" s="39">
        <v>0</v>
      </c>
      <c r="M956" s="39">
        <v>1615652</v>
      </c>
      <c r="N956" s="39">
        <v>0</v>
      </c>
      <c r="O956" s="39">
        <v>0</v>
      </c>
      <c r="P956" s="39">
        <v>0</v>
      </c>
      <c r="Q956" s="39">
        <v>0</v>
      </c>
      <c r="R956" s="39">
        <v>0</v>
      </c>
      <c r="S956" s="39">
        <v>0</v>
      </c>
      <c r="T956" s="39">
        <v>0</v>
      </c>
      <c r="U956" s="39">
        <v>0</v>
      </c>
      <c r="V956" s="39">
        <v>0</v>
      </c>
      <c r="W956" s="39">
        <v>0</v>
      </c>
      <c r="X956" s="39">
        <v>0</v>
      </c>
      <c r="Y956" s="39">
        <v>0</v>
      </c>
      <c r="Z956" s="39">
        <v>0</v>
      </c>
      <c r="AA956" s="39">
        <v>0</v>
      </c>
      <c r="AB956" s="41">
        <v>2021</v>
      </c>
    </row>
    <row r="957" spans="1:28" ht="35.25" customHeight="1">
      <c r="A957" s="11">
        <v>1</v>
      </c>
      <c r="B957" s="2">
        <f>SUBTOTAL(103,$A$800:A957)</f>
        <v>158</v>
      </c>
      <c r="C957" s="8" t="s">
        <v>221</v>
      </c>
      <c r="D957" s="36">
        <f t="shared" si="54"/>
        <v>413289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0</v>
      </c>
      <c r="K957" s="40">
        <v>0</v>
      </c>
      <c r="L957" s="39">
        <v>0</v>
      </c>
      <c r="M957" s="39">
        <v>0</v>
      </c>
      <c r="N957" s="39">
        <v>0</v>
      </c>
      <c r="O957" s="39">
        <v>413289</v>
      </c>
      <c r="P957" s="39">
        <v>0</v>
      </c>
      <c r="Q957" s="39">
        <v>0</v>
      </c>
      <c r="R957" s="39">
        <v>0</v>
      </c>
      <c r="S957" s="39">
        <v>0</v>
      </c>
      <c r="T957" s="39">
        <v>0</v>
      </c>
      <c r="U957" s="39">
        <v>0</v>
      </c>
      <c r="V957" s="39">
        <v>0</v>
      </c>
      <c r="W957" s="39">
        <v>0</v>
      </c>
      <c r="X957" s="39">
        <v>0</v>
      </c>
      <c r="Y957" s="39">
        <v>0</v>
      </c>
      <c r="Z957" s="39">
        <v>0</v>
      </c>
      <c r="AA957" s="39">
        <v>0</v>
      </c>
      <c r="AB957" s="41">
        <v>2021</v>
      </c>
    </row>
    <row r="958" spans="1:28" ht="35.25" customHeight="1">
      <c r="A958" s="11">
        <v>1</v>
      </c>
      <c r="B958" s="2">
        <f>SUBTOTAL(103,$A$800:A958)</f>
        <v>159</v>
      </c>
      <c r="C958" s="8" t="s">
        <v>1262</v>
      </c>
      <c r="D958" s="36">
        <f t="shared" si="54"/>
        <v>2685487</v>
      </c>
      <c r="E958" s="39">
        <v>314811</v>
      </c>
      <c r="F958" s="39">
        <v>500000</v>
      </c>
      <c r="G958" s="39">
        <v>0</v>
      </c>
      <c r="H958" s="39">
        <v>0</v>
      </c>
      <c r="I958" s="39">
        <v>0</v>
      </c>
      <c r="J958" s="39">
        <v>0</v>
      </c>
      <c r="K958" s="40">
        <v>0</v>
      </c>
      <c r="L958" s="39">
        <v>0</v>
      </c>
      <c r="M958" s="39">
        <v>968986</v>
      </c>
      <c r="N958" s="39">
        <v>0</v>
      </c>
      <c r="O958" s="39">
        <v>901690</v>
      </c>
      <c r="P958" s="39">
        <v>0</v>
      </c>
      <c r="Q958" s="39">
        <v>0</v>
      </c>
      <c r="R958" s="39">
        <v>0</v>
      </c>
      <c r="S958" s="39">
        <v>0</v>
      </c>
      <c r="T958" s="39">
        <v>0</v>
      </c>
      <c r="U958" s="39">
        <v>0</v>
      </c>
      <c r="V958" s="39">
        <v>0</v>
      </c>
      <c r="W958" s="39">
        <v>0</v>
      </c>
      <c r="X958" s="39">
        <v>0</v>
      </c>
      <c r="Y958" s="39">
        <v>0</v>
      </c>
      <c r="Z958" s="39">
        <v>0</v>
      </c>
      <c r="AA958" s="39">
        <v>0</v>
      </c>
      <c r="AB958" s="41">
        <v>2021</v>
      </c>
    </row>
    <row r="959" spans="1:28" ht="35.25" customHeight="1">
      <c r="A959" s="11">
        <v>1</v>
      </c>
      <c r="B959" s="2">
        <f>SUBTOTAL(103,$A$800:A959)</f>
        <v>160</v>
      </c>
      <c r="C959" s="8" t="s">
        <v>1249</v>
      </c>
      <c r="D959" s="36">
        <f t="shared" si="54"/>
        <v>2036450.2</v>
      </c>
      <c r="E959" s="39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0</v>
      </c>
      <c r="K959" s="40">
        <v>0</v>
      </c>
      <c r="L959" s="39">
        <v>385516.2</v>
      </c>
      <c r="M959" s="39">
        <v>1650934</v>
      </c>
      <c r="N959" s="39">
        <v>0</v>
      </c>
      <c r="O959" s="39">
        <v>0</v>
      </c>
      <c r="P959" s="39">
        <v>0</v>
      </c>
      <c r="Q959" s="39">
        <v>0</v>
      </c>
      <c r="R959" s="39">
        <v>0</v>
      </c>
      <c r="S959" s="39">
        <v>0</v>
      </c>
      <c r="T959" s="39">
        <v>0</v>
      </c>
      <c r="U959" s="39">
        <v>0</v>
      </c>
      <c r="V959" s="39">
        <v>0</v>
      </c>
      <c r="W959" s="39">
        <v>0</v>
      </c>
      <c r="X959" s="39">
        <v>0</v>
      </c>
      <c r="Y959" s="39">
        <v>0</v>
      </c>
      <c r="Z959" s="39">
        <v>0</v>
      </c>
      <c r="AA959" s="39">
        <v>0</v>
      </c>
      <c r="AB959" s="41">
        <v>2021</v>
      </c>
    </row>
    <row r="960" spans="1:28" ht="35.25" customHeight="1">
      <c r="A960" s="11">
        <v>1</v>
      </c>
      <c r="B960" s="2">
        <f>SUBTOTAL(103,$A$800:A960)</f>
        <v>161</v>
      </c>
      <c r="C960" s="8" t="s">
        <v>1259</v>
      </c>
      <c r="D960" s="36">
        <f t="shared" si="54"/>
        <v>1745618</v>
      </c>
      <c r="E960" s="39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0</v>
      </c>
      <c r="K960" s="40">
        <v>0</v>
      </c>
      <c r="L960" s="39">
        <v>0</v>
      </c>
      <c r="M960" s="39">
        <v>1151489</v>
      </c>
      <c r="N960" s="39">
        <v>0</v>
      </c>
      <c r="O960" s="39">
        <v>594129</v>
      </c>
      <c r="P960" s="39">
        <v>0</v>
      </c>
      <c r="Q960" s="39">
        <v>0</v>
      </c>
      <c r="R960" s="39">
        <v>0</v>
      </c>
      <c r="S960" s="39">
        <v>0</v>
      </c>
      <c r="T960" s="39">
        <v>0</v>
      </c>
      <c r="U960" s="39">
        <v>0</v>
      </c>
      <c r="V960" s="39">
        <v>0</v>
      </c>
      <c r="W960" s="39">
        <v>0</v>
      </c>
      <c r="X960" s="39">
        <v>0</v>
      </c>
      <c r="Y960" s="39">
        <v>0</v>
      </c>
      <c r="Z960" s="39">
        <v>0</v>
      </c>
      <c r="AA960" s="39">
        <v>0</v>
      </c>
      <c r="AB960" s="41">
        <v>2021</v>
      </c>
    </row>
    <row r="961" spans="1:28" ht="35.25" customHeight="1">
      <c r="A961" s="11">
        <v>1</v>
      </c>
      <c r="B961" s="2">
        <f>SUBTOTAL(103,$A$800:A961)</f>
        <v>162</v>
      </c>
      <c r="C961" s="8" t="s">
        <v>1263</v>
      </c>
      <c r="D961" s="36">
        <f t="shared" si="54"/>
        <v>2030763.5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40">
        <v>0</v>
      </c>
      <c r="L961" s="39">
        <v>0</v>
      </c>
      <c r="M961" s="39">
        <v>1411410</v>
      </c>
      <c r="N961" s="39">
        <v>0</v>
      </c>
      <c r="O961" s="39">
        <v>619353.5</v>
      </c>
      <c r="P961" s="39">
        <v>0</v>
      </c>
      <c r="Q961" s="39">
        <v>0</v>
      </c>
      <c r="R961" s="39">
        <v>0</v>
      </c>
      <c r="S961" s="39">
        <v>0</v>
      </c>
      <c r="T961" s="39">
        <v>0</v>
      </c>
      <c r="U961" s="39">
        <v>0</v>
      </c>
      <c r="V961" s="39">
        <v>0</v>
      </c>
      <c r="W961" s="39">
        <v>0</v>
      </c>
      <c r="X961" s="39">
        <v>0</v>
      </c>
      <c r="Y961" s="39">
        <v>0</v>
      </c>
      <c r="Z961" s="39">
        <v>0</v>
      </c>
      <c r="AA961" s="39">
        <v>0</v>
      </c>
      <c r="AB961" s="41">
        <v>2021</v>
      </c>
    </row>
    <row r="962" spans="1:28" ht="35.25" customHeight="1">
      <c r="A962" s="11">
        <v>1</v>
      </c>
      <c r="B962" s="2">
        <f>SUBTOTAL(103,$A$800:A962)</f>
        <v>163</v>
      </c>
      <c r="C962" s="8" t="s">
        <v>122</v>
      </c>
      <c r="D962" s="36">
        <f t="shared" si="54"/>
        <v>299243</v>
      </c>
      <c r="E962" s="39">
        <v>299243</v>
      </c>
      <c r="F962" s="39">
        <v>0</v>
      </c>
      <c r="G962" s="39">
        <v>0</v>
      </c>
      <c r="H962" s="39">
        <v>0</v>
      </c>
      <c r="I962" s="39">
        <v>0</v>
      </c>
      <c r="J962" s="39">
        <v>0</v>
      </c>
      <c r="K962" s="40">
        <v>0</v>
      </c>
      <c r="L962" s="39">
        <v>0</v>
      </c>
      <c r="M962" s="39">
        <v>0</v>
      </c>
      <c r="N962" s="39">
        <v>0</v>
      </c>
      <c r="O962" s="39">
        <v>0</v>
      </c>
      <c r="P962" s="39">
        <v>0</v>
      </c>
      <c r="Q962" s="39">
        <v>0</v>
      </c>
      <c r="R962" s="39">
        <v>0</v>
      </c>
      <c r="S962" s="39">
        <v>0</v>
      </c>
      <c r="T962" s="39">
        <v>0</v>
      </c>
      <c r="U962" s="39">
        <v>0</v>
      </c>
      <c r="V962" s="39">
        <v>0</v>
      </c>
      <c r="W962" s="39">
        <v>0</v>
      </c>
      <c r="X962" s="39">
        <v>0</v>
      </c>
      <c r="Y962" s="39">
        <v>0</v>
      </c>
      <c r="Z962" s="39">
        <v>0</v>
      </c>
      <c r="AA962" s="39">
        <v>0</v>
      </c>
      <c r="AB962" s="41">
        <v>2021</v>
      </c>
    </row>
    <row r="963" spans="1:28" ht="35.25" customHeight="1">
      <c r="A963" s="11">
        <v>1</v>
      </c>
      <c r="B963" s="2">
        <f>SUBTOTAL(103,$A$800:A963)</f>
        <v>164</v>
      </c>
      <c r="C963" s="8" t="s">
        <v>1287</v>
      </c>
      <c r="D963" s="36">
        <f t="shared" si="54"/>
        <v>1302636.77</v>
      </c>
      <c r="E963" s="39">
        <v>421058</v>
      </c>
      <c r="F963" s="39">
        <v>0</v>
      </c>
      <c r="G963" s="39">
        <v>881578.77</v>
      </c>
      <c r="H963" s="39">
        <v>0</v>
      </c>
      <c r="I963" s="39">
        <v>0</v>
      </c>
      <c r="J963" s="39">
        <v>0</v>
      </c>
      <c r="K963" s="40">
        <v>0</v>
      </c>
      <c r="L963" s="39">
        <v>0</v>
      </c>
      <c r="M963" s="39">
        <v>0</v>
      </c>
      <c r="N963" s="39">
        <v>0</v>
      </c>
      <c r="O963" s="39">
        <v>0</v>
      </c>
      <c r="P963" s="39">
        <v>0</v>
      </c>
      <c r="Q963" s="39">
        <v>0</v>
      </c>
      <c r="R963" s="39">
        <v>0</v>
      </c>
      <c r="S963" s="39">
        <v>0</v>
      </c>
      <c r="T963" s="39">
        <v>0</v>
      </c>
      <c r="U963" s="39">
        <v>0</v>
      </c>
      <c r="V963" s="39">
        <v>0</v>
      </c>
      <c r="W963" s="39">
        <v>0</v>
      </c>
      <c r="X963" s="39">
        <v>0</v>
      </c>
      <c r="Y963" s="39">
        <v>0</v>
      </c>
      <c r="Z963" s="39">
        <v>0</v>
      </c>
      <c r="AA963" s="39">
        <v>0</v>
      </c>
      <c r="AB963" s="41">
        <v>2021</v>
      </c>
    </row>
    <row r="964" spans="1:28" ht="35.25" customHeight="1">
      <c r="A964" s="11">
        <v>1</v>
      </c>
      <c r="B964" s="2">
        <f>SUBTOTAL(103,$A$800:A964)</f>
        <v>165</v>
      </c>
      <c r="C964" s="8" t="s">
        <v>831</v>
      </c>
      <c r="D964" s="36">
        <f t="shared" si="54"/>
        <v>1049410.0699999998</v>
      </c>
      <c r="E964" s="39">
        <v>0</v>
      </c>
      <c r="F964" s="39">
        <v>0</v>
      </c>
      <c r="G964" s="39">
        <v>142506</v>
      </c>
      <c r="H964" s="39">
        <v>0</v>
      </c>
      <c r="I964" s="39">
        <v>906904.07</v>
      </c>
      <c r="J964" s="39">
        <v>0</v>
      </c>
      <c r="K964" s="40">
        <v>0</v>
      </c>
      <c r="L964" s="39">
        <v>0</v>
      </c>
      <c r="M964" s="39">
        <v>0</v>
      </c>
      <c r="N964" s="39">
        <v>0</v>
      </c>
      <c r="O964" s="39">
        <v>0</v>
      </c>
      <c r="P964" s="39">
        <v>0</v>
      </c>
      <c r="Q964" s="39">
        <v>0</v>
      </c>
      <c r="R964" s="39">
        <v>0</v>
      </c>
      <c r="S964" s="39">
        <v>0</v>
      </c>
      <c r="T964" s="39">
        <v>0</v>
      </c>
      <c r="U964" s="39">
        <v>0</v>
      </c>
      <c r="V964" s="39">
        <v>0</v>
      </c>
      <c r="W964" s="39">
        <v>0</v>
      </c>
      <c r="X964" s="39">
        <v>0</v>
      </c>
      <c r="Y964" s="39">
        <v>0</v>
      </c>
      <c r="Z964" s="39">
        <v>0</v>
      </c>
      <c r="AA964" s="39">
        <v>0</v>
      </c>
      <c r="AB964" s="41">
        <v>2021</v>
      </c>
    </row>
    <row r="965" spans="1:28" ht="35.25" customHeight="1">
      <c r="A965" s="11">
        <v>1</v>
      </c>
      <c r="B965" s="2">
        <f>SUBTOTAL(103,$A$800:A965)</f>
        <v>166</v>
      </c>
      <c r="C965" s="8" t="s">
        <v>225</v>
      </c>
      <c r="D965" s="36">
        <f t="shared" si="54"/>
        <v>421242</v>
      </c>
      <c r="E965" s="39">
        <v>175526</v>
      </c>
      <c r="F965" s="39">
        <v>245716</v>
      </c>
      <c r="G965" s="39">
        <v>0</v>
      </c>
      <c r="H965" s="39">
        <v>0</v>
      </c>
      <c r="I965" s="39">
        <v>0</v>
      </c>
      <c r="J965" s="39">
        <v>0</v>
      </c>
      <c r="K965" s="40">
        <v>0</v>
      </c>
      <c r="L965" s="39">
        <v>0</v>
      </c>
      <c r="M965" s="39">
        <v>0</v>
      </c>
      <c r="N965" s="39">
        <v>0</v>
      </c>
      <c r="O965" s="39">
        <v>0</v>
      </c>
      <c r="P965" s="39">
        <v>0</v>
      </c>
      <c r="Q965" s="39">
        <v>0</v>
      </c>
      <c r="R965" s="39">
        <v>0</v>
      </c>
      <c r="S965" s="39">
        <v>0</v>
      </c>
      <c r="T965" s="39">
        <v>0</v>
      </c>
      <c r="U965" s="39">
        <v>0</v>
      </c>
      <c r="V965" s="39">
        <v>0</v>
      </c>
      <c r="W965" s="39">
        <v>0</v>
      </c>
      <c r="X965" s="39">
        <v>0</v>
      </c>
      <c r="Y965" s="39">
        <v>0</v>
      </c>
      <c r="Z965" s="39">
        <v>0</v>
      </c>
      <c r="AA965" s="39">
        <v>0</v>
      </c>
      <c r="AB965" s="41">
        <v>2021</v>
      </c>
    </row>
    <row r="966" spans="1:28" ht="35.25" customHeight="1">
      <c r="A966" s="11">
        <v>1</v>
      </c>
      <c r="B966" s="2">
        <f>SUBTOTAL(103,$A$800:A966)</f>
        <v>167</v>
      </c>
      <c r="C966" s="8" t="s">
        <v>1286</v>
      </c>
      <c r="D966" s="36">
        <f aca="true" t="shared" si="55" ref="D966:D997">E966+F966+G966+H966+I966+J966+L966+M966+N966+O966+P966+Q966+R966+S966+T966+U966+V966+W966+X966+Y966+Z966+AA966</f>
        <v>2126771.93</v>
      </c>
      <c r="E966" s="39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0</v>
      </c>
      <c r="K966" s="40">
        <v>0</v>
      </c>
      <c r="L966" s="39">
        <v>0</v>
      </c>
      <c r="M966" s="39">
        <v>1345260</v>
      </c>
      <c r="N966" s="39">
        <v>0</v>
      </c>
      <c r="O966" s="39">
        <v>781511.93</v>
      </c>
      <c r="P966" s="39">
        <v>0</v>
      </c>
      <c r="Q966" s="39">
        <v>0</v>
      </c>
      <c r="R966" s="39">
        <v>0</v>
      </c>
      <c r="S966" s="39">
        <v>0</v>
      </c>
      <c r="T966" s="39">
        <v>0</v>
      </c>
      <c r="U966" s="39">
        <v>0</v>
      </c>
      <c r="V966" s="39">
        <v>0</v>
      </c>
      <c r="W966" s="39">
        <v>0</v>
      </c>
      <c r="X966" s="39">
        <v>0</v>
      </c>
      <c r="Y966" s="39">
        <v>0</v>
      </c>
      <c r="Z966" s="39">
        <v>0</v>
      </c>
      <c r="AA966" s="39">
        <v>0</v>
      </c>
      <c r="AB966" s="41">
        <v>2021</v>
      </c>
    </row>
    <row r="967" spans="1:28" ht="35.25" customHeight="1">
      <c r="A967" s="11">
        <v>1</v>
      </c>
      <c r="B967" s="2">
        <f>SUBTOTAL(103,$A$800:A967)</f>
        <v>168</v>
      </c>
      <c r="C967" s="8" t="s">
        <v>1278</v>
      </c>
      <c r="D967" s="36">
        <f t="shared" si="55"/>
        <v>1151615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0</v>
      </c>
      <c r="K967" s="40">
        <v>0</v>
      </c>
      <c r="L967" s="39">
        <v>0</v>
      </c>
      <c r="M967" s="39">
        <v>0</v>
      </c>
      <c r="N967" s="39">
        <v>0</v>
      </c>
      <c r="O967" s="39">
        <v>1151615</v>
      </c>
      <c r="P967" s="39">
        <v>0</v>
      </c>
      <c r="Q967" s="39">
        <v>0</v>
      </c>
      <c r="R967" s="39">
        <v>0</v>
      </c>
      <c r="S967" s="39">
        <v>0</v>
      </c>
      <c r="T967" s="39">
        <v>0</v>
      </c>
      <c r="U967" s="39">
        <v>0</v>
      </c>
      <c r="V967" s="39">
        <v>0</v>
      </c>
      <c r="W967" s="39">
        <v>0</v>
      </c>
      <c r="X967" s="39">
        <v>0</v>
      </c>
      <c r="Y967" s="39">
        <v>0</v>
      </c>
      <c r="Z967" s="39">
        <v>0</v>
      </c>
      <c r="AA967" s="39">
        <v>0</v>
      </c>
      <c r="AB967" s="41">
        <v>2021</v>
      </c>
    </row>
    <row r="968" spans="1:28" ht="35.25" customHeight="1">
      <c r="A968" s="11">
        <v>1</v>
      </c>
      <c r="B968" s="2">
        <f>SUBTOTAL(103,$A$800:A968)</f>
        <v>169</v>
      </c>
      <c r="C968" s="8" t="s">
        <v>304</v>
      </c>
      <c r="D968" s="36">
        <f t="shared" si="55"/>
        <v>490000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40">
        <v>0</v>
      </c>
      <c r="L968" s="39">
        <v>0</v>
      </c>
      <c r="M968" s="39">
        <v>0</v>
      </c>
      <c r="N968" s="39">
        <v>0</v>
      </c>
      <c r="O968" s="39">
        <v>490000</v>
      </c>
      <c r="P968" s="39">
        <v>0</v>
      </c>
      <c r="Q968" s="39">
        <v>0</v>
      </c>
      <c r="R968" s="39">
        <v>0</v>
      </c>
      <c r="S968" s="39">
        <v>0</v>
      </c>
      <c r="T968" s="39">
        <v>0</v>
      </c>
      <c r="U968" s="39">
        <v>0</v>
      </c>
      <c r="V968" s="39">
        <v>0</v>
      </c>
      <c r="W968" s="39">
        <v>0</v>
      </c>
      <c r="X968" s="39">
        <v>0</v>
      </c>
      <c r="Y968" s="39">
        <v>0</v>
      </c>
      <c r="Z968" s="39">
        <v>0</v>
      </c>
      <c r="AA968" s="39">
        <v>0</v>
      </c>
      <c r="AB968" s="41">
        <v>2021</v>
      </c>
    </row>
    <row r="969" spans="1:28" ht="35.25" customHeight="1">
      <c r="A969" s="11">
        <v>1</v>
      </c>
      <c r="B969" s="2">
        <f>SUBTOTAL(103,$A$800:A969)</f>
        <v>170</v>
      </c>
      <c r="C969" s="8" t="s">
        <v>1253</v>
      </c>
      <c r="D969" s="36">
        <f t="shared" si="55"/>
        <v>1200000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0</v>
      </c>
      <c r="K969" s="40">
        <v>0</v>
      </c>
      <c r="L969" s="39">
        <v>0</v>
      </c>
      <c r="M969" s="39">
        <v>1200000</v>
      </c>
      <c r="N969" s="39">
        <v>0</v>
      </c>
      <c r="O969" s="39">
        <v>0</v>
      </c>
      <c r="P969" s="39">
        <v>0</v>
      </c>
      <c r="Q969" s="39">
        <v>0</v>
      </c>
      <c r="R969" s="39">
        <v>0</v>
      </c>
      <c r="S969" s="39">
        <v>0</v>
      </c>
      <c r="T969" s="39">
        <v>0</v>
      </c>
      <c r="U969" s="39">
        <v>0</v>
      </c>
      <c r="V969" s="39">
        <v>0</v>
      </c>
      <c r="W969" s="39">
        <v>0</v>
      </c>
      <c r="X969" s="39">
        <v>0</v>
      </c>
      <c r="Y969" s="39">
        <v>0</v>
      </c>
      <c r="Z969" s="39">
        <v>0</v>
      </c>
      <c r="AA969" s="39">
        <v>0</v>
      </c>
      <c r="AB969" s="41">
        <v>2021</v>
      </c>
    </row>
    <row r="970" spans="1:28" ht="35.25" customHeight="1">
      <c r="A970" s="11">
        <v>1</v>
      </c>
      <c r="B970" s="2">
        <f>SUBTOTAL(103,$A$800:A970)</f>
        <v>171</v>
      </c>
      <c r="C970" s="8" t="s">
        <v>1265</v>
      </c>
      <c r="D970" s="36">
        <f t="shared" si="55"/>
        <v>980000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0</v>
      </c>
      <c r="K970" s="40">
        <v>0</v>
      </c>
      <c r="L970" s="39">
        <v>0</v>
      </c>
      <c r="M970" s="39">
        <v>0</v>
      </c>
      <c r="N970" s="39">
        <v>0</v>
      </c>
      <c r="O970" s="39">
        <v>980000</v>
      </c>
      <c r="P970" s="39">
        <v>0</v>
      </c>
      <c r="Q970" s="39">
        <v>0</v>
      </c>
      <c r="R970" s="39">
        <v>0</v>
      </c>
      <c r="S970" s="39">
        <v>0</v>
      </c>
      <c r="T970" s="39">
        <v>0</v>
      </c>
      <c r="U970" s="39">
        <v>0</v>
      </c>
      <c r="V970" s="39">
        <v>0</v>
      </c>
      <c r="W970" s="39">
        <v>0</v>
      </c>
      <c r="X970" s="39">
        <v>0</v>
      </c>
      <c r="Y970" s="39">
        <v>0</v>
      </c>
      <c r="Z970" s="39">
        <v>0</v>
      </c>
      <c r="AA970" s="39">
        <v>0</v>
      </c>
      <c r="AB970" s="41">
        <v>2021</v>
      </c>
    </row>
    <row r="971" spans="1:28" ht="35.25" customHeight="1">
      <c r="A971" s="11">
        <v>1</v>
      </c>
      <c r="B971" s="2">
        <f>SUBTOTAL(103,$A$800:A971)</f>
        <v>172</v>
      </c>
      <c r="C971" s="8" t="s">
        <v>1129</v>
      </c>
      <c r="D971" s="36">
        <f t="shared" si="55"/>
        <v>1611744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40">
        <v>0</v>
      </c>
      <c r="L971" s="39">
        <v>0</v>
      </c>
      <c r="M971" s="39">
        <v>0</v>
      </c>
      <c r="N971" s="39">
        <v>0</v>
      </c>
      <c r="O971" s="39">
        <v>1611744</v>
      </c>
      <c r="P971" s="39">
        <v>0</v>
      </c>
      <c r="Q971" s="39">
        <v>0</v>
      </c>
      <c r="R971" s="39">
        <v>0</v>
      </c>
      <c r="S971" s="39">
        <v>0</v>
      </c>
      <c r="T971" s="39">
        <v>0</v>
      </c>
      <c r="U971" s="39">
        <v>0</v>
      </c>
      <c r="V971" s="39">
        <v>0</v>
      </c>
      <c r="W971" s="39">
        <v>0</v>
      </c>
      <c r="X971" s="39">
        <v>0</v>
      </c>
      <c r="Y971" s="39">
        <v>0</v>
      </c>
      <c r="Z971" s="39">
        <v>0</v>
      </c>
      <c r="AA971" s="39">
        <v>0</v>
      </c>
      <c r="AB971" s="41">
        <v>2021</v>
      </c>
    </row>
    <row r="972" spans="1:28" ht="35.25" customHeight="1">
      <c r="A972" s="11">
        <v>1</v>
      </c>
      <c r="B972" s="2">
        <f>SUBTOTAL(103,$A$800:A972)</f>
        <v>173</v>
      </c>
      <c r="C972" s="13" t="s">
        <v>1290</v>
      </c>
      <c r="D972" s="36">
        <f t="shared" si="55"/>
        <v>1628100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0</v>
      </c>
      <c r="K972" s="40">
        <v>0</v>
      </c>
      <c r="L972" s="39">
        <v>0</v>
      </c>
      <c r="M972" s="39">
        <v>1628100</v>
      </c>
      <c r="N972" s="39">
        <v>0</v>
      </c>
      <c r="O972" s="39">
        <v>0</v>
      </c>
      <c r="P972" s="39">
        <v>0</v>
      </c>
      <c r="Q972" s="39">
        <v>0</v>
      </c>
      <c r="R972" s="39">
        <v>0</v>
      </c>
      <c r="S972" s="39">
        <v>0</v>
      </c>
      <c r="T972" s="39">
        <v>0</v>
      </c>
      <c r="U972" s="39">
        <v>0</v>
      </c>
      <c r="V972" s="39">
        <v>0</v>
      </c>
      <c r="W972" s="39">
        <v>0</v>
      </c>
      <c r="X972" s="39">
        <v>0</v>
      </c>
      <c r="Y972" s="39">
        <v>0</v>
      </c>
      <c r="Z972" s="39">
        <v>0</v>
      </c>
      <c r="AA972" s="39">
        <v>0</v>
      </c>
      <c r="AB972" s="41">
        <v>2021</v>
      </c>
    </row>
    <row r="973" spans="1:28" ht="35.25" customHeight="1">
      <c r="A973" s="11">
        <v>1</v>
      </c>
      <c r="B973" s="2">
        <f>SUBTOTAL(103,$A$800:A973)</f>
        <v>174</v>
      </c>
      <c r="C973" s="13" t="s">
        <v>231</v>
      </c>
      <c r="D973" s="36">
        <f t="shared" si="55"/>
        <v>1959532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40">
        <v>0</v>
      </c>
      <c r="L973" s="39">
        <v>0</v>
      </c>
      <c r="M973" s="39">
        <v>1959532</v>
      </c>
      <c r="N973" s="39">
        <v>0</v>
      </c>
      <c r="O973" s="39">
        <v>0</v>
      </c>
      <c r="P973" s="39">
        <v>0</v>
      </c>
      <c r="Q973" s="39">
        <v>0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  <c r="W973" s="39">
        <v>0</v>
      </c>
      <c r="X973" s="39">
        <v>0</v>
      </c>
      <c r="Y973" s="39">
        <v>0</v>
      </c>
      <c r="Z973" s="39">
        <v>0</v>
      </c>
      <c r="AA973" s="39">
        <v>0</v>
      </c>
      <c r="AB973" s="41">
        <v>2021</v>
      </c>
    </row>
    <row r="974" spans="1:28" ht="35.25" customHeight="1">
      <c r="A974" s="11">
        <v>1</v>
      </c>
      <c r="B974" s="2">
        <f>SUBTOTAL(103,$A$800:A974)</f>
        <v>175</v>
      </c>
      <c r="C974" s="13" t="s">
        <v>938</v>
      </c>
      <c r="D974" s="36">
        <f t="shared" si="55"/>
        <v>2499497</v>
      </c>
      <c r="E974" s="39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0</v>
      </c>
      <c r="K974" s="40">
        <v>0</v>
      </c>
      <c r="L974" s="39">
        <v>0</v>
      </c>
      <c r="M974" s="39">
        <v>0</v>
      </c>
      <c r="N974" s="39">
        <v>0</v>
      </c>
      <c r="O974" s="39">
        <v>2499497</v>
      </c>
      <c r="P974" s="39">
        <v>0</v>
      </c>
      <c r="Q974" s="39">
        <v>0</v>
      </c>
      <c r="R974" s="39">
        <v>0</v>
      </c>
      <c r="S974" s="39">
        <v>0</v>
      </c>
      <c r="T974" s="39">
        <v>0</v>
      </c>
      <c r="U974" s="39">
        <v>0</v>
      </c>
      <c r="V974" s="39">
        <v>0</v>
      </c>
      <c r="W974" s="39">
        <v>0</v>
      </c>
      <c r="X974" s="39">
        <v>0</v>
      </c>
      <c r="Y974" s="39">
        <v>0</v>
      </c>
      <c r="Z974" s="39">
        <v>0</v>
      </c>
      <c r="AA974" s="39">
        <v>0</v>
      </c>
      <c r="AB974" s="41">
        <v>2021</v>
      </c>
    </row>
    <row r="975" spans="1:28" ht="35.25" customHeight="1">
      <c r="A975" s="11">
        <v>1</v>
      </c>
      <c r="B975" s="2">
        <f>SUBTOTAL(103,$A$800:A975)</f>
        <v>176</v>
      </c>
      <c r="C975" s="13" t="s">
        <v>281</v>
      </c>
      <c r="D975" s="36">
        <f t="shared" si="55"/>
        <v>2098468</v>
      </c>
      <c r="E975" s="39"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0</v>
      </c>
      <c r="K975" s="40">
        <v>0</v>
      </c>
      <c r="L975" s="39">
        <v>0</v>
      </c>
      <c r="M975" s="39">
        <v>2098468</v>
      </c>
      <c r="N975" s="39">
        <v>0</v>
      </c>
      <c r="O975" s="39">
        <v>0</v>
      </c>
      <c r="P975" s="39">
        <v>0</v>
      </c>
      <c r="Q975" s="39">
        <v>0</v>
      </c>
      <c r="R975" s="39">
        <v>0</v>
      </c>
      <c r="S975" s="39">
        <v>0</v>
      </c>
      <c r="T975" s="39">
        <v>0</v>
      </c>
      <c r="U975" s="39">
        <v>0</v>
      </c>
      <c r="V975" s="39">
        <v>0</v>
      </c>
      <c r="W975" s="39">
        <v>0</v>
      </c>
      <c r="X975" s="39">
        <v>0</v>
      </c>
      <c r="Y975" s="39">
        <v>0</v>
      </c>
      <c r="Z975" s="39">
        <v>0</v>
      </c>
      <c r="AA975" s="39">
        <v>0</v>
      </c>
      <c r="AB975" s="41">
        <v>2021</v>
      </c>
    </row>
    <row r="976" spans="1:28" ht="35.25" customHeight="1">
      <c r="A976" s="11">
        <v>1</v>
      </c>
      <c r="B976" s="2">
        <f>SUBTOTAL(103,$A$800:A976)</f>
        <v>177</v>
      </c>
      <c r="C976" s="13" t="s">
        <v>240</v>
      </c>
      <c r="D976" s="36">
        <f t="shared" si="55"/>
        <v>2158150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0</v>
      </c>
      <c r="K976" s="40">
        <v>0</v>
      </c>
      <c r="L976" s="39">
        <v>0</v>
      </c>
      <c r="M976" s="39">
        <v>2158150</v>
      </c>
      <c r="N976" s="39">
        <v>0</v>
      </c>
      <c r="O976" s="39">
        <v>0</v>
      </c>
      <c r="P976" s="39">
        <v>0</v>
      </c>
      <c r="Q976" s="39">
        <v>0</v>
      </c>
      <c r="R976" s="39">
        <v>0</v>
      </c>
      <c r="S976" s="39">
        <v>0</v>
      </c>
      <c r="T976" s="39">
        <v>0</v>
      </c>
      <c r="U976" s="39">
        <v>0</v>
      </c>
      <c r="V976" s="39">
        <v>0</v>
      </c>
      <c r="W976" s="39">
        <v>0</v>
      </c>
      <c r="X976" s="39">
        <v>0</v>
      </c>
      <c r="Y976" s="39">
        <v>0</v>
      </c>
      <c r="Z976" s="39">
        <v>0</v>
      </c>
      <c r="AA976" s="39">
        <v>0</v>
      </c>
      <c r="AB976" s="41">
        <v>2021</v>
      </c>
    </row>
    <row r="977" spans="1:28" ht="35.25" customHeight="1">
      <c r="A977" s="11">
        <v>1</v>
      </c>
      <c r="B977" s="2">
        <f>SUBTOTAL(103,$A$800:A977)</f>
        <v>178</v>
      </c>
      <c r="C977" s="13" t="s">
        <v>116</v>
      </c>
      <c r="D977" s="36">
        <f t="shared" si="55"/>
        <v>3600890</v>
      </c>
      <c r="E977" s="39">
        <v>0</v>
      </c>
      <c r="F977" s="39">
        <v>0</v>
      </c>
      <c r="G977" s="39">
        <v>0</v>
      </c>
      <c r="H977" s="39">
        <v>0</v>
      </c>
      <c r="I977" s="39">
        <v>0</v>
      </c>
      <c r="J977" s="39">
        <v>0</v>
      </c>
      <c r="K977" s="40">
        <v>0</v>
      </c>
      <c r="L977" s="39">
        <v>0</v>
      </c>
      <c r="M977" s="39">
        <v>3600890</v>
      </c>
      <c r="N977" s="39">
        <v>0</v>
      </c>
      <c r="O977" s="39">
        <v>0</v>
      </c>
      <c r="P977" s="39">
        <v>0</v>
      </c>
      <c r="Q977" s="39">
        <v>0</v>
      </c>
      <c r="R977" s="39">
        <v>0</v>
      </c>
      <c r="S977" s="39">
        <v>0</v>
      </c>
      <c r="T977" s="39">
        <v>0</v>
      </c>
      <c r="U977" s="39">
        <v>0</v>
      </c>
      <c r="V977" s="39">
        <v>0</v>
      </c>
      <c r="W977" s="39">
        <v>0</v>
      </c>
      <c r="X977" s="39">
        <v>0</v>
      </c>
      <c r="Y977" s="39">
        <v>0</v>
      </c>
      <c r="Z977" s="39">
        <v>0</v>
      </c>
      <c r="AA977" s="39">
        <v>0</v>
      </c>
      <c r="AB977" s="41">
        <v>2021</v>
      </c>
    </row>
    <row r="978" spans="1:28" ht="35.25" customHeight="1">
      <c r="A978" s="11">
        <v>1</v>
      </c>
      <c r="B978" s="2">
        <f>SUBTOTAL(103,$A$800:A978)</f>
        <v>179</v>
      </c>
      <c r="C978" s="13" t="s">
        <v>1291</v>
      </c>
      <c r="D978" s="36">
        <f t="shared" si="55"/>
        <v>1619775.36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0</v>
      </c>
      <c r="K978" s="40">
        <v>0</v>
      </c>
      <c r="L978" s="39">
        <v>0</v>
      </c>
      <c r="M978" s="39">
        <v>0</v>
      </c>
      <c r="N978" s="39">
        <v>0</v>
      </c>
      <c r="O978" s="39">
        <v>1619775.36</v>
      </c>
      <c r="P978" s="39">
        <v>0</v>
      </c>
      <c r="Q978" s="39">
        <v>0</v>
      </c>
      <c r="R978" s="39">
        <v>0</v>
      </c>
      <c r="S978" s="39">
        <v>0</v>
      </c>
      <c r="T978" s="39">
        <v>0</v>
      </c>
      <c r="U978" s="39">
        <v>0</v>
      </c>
      <c r="V978" s="39">
        <v>0</v>
      </c>
      <c r="W978" s="39">
        <v>0</v>
      </c>
      <c r="X978" s="39">
        <v>0</v>
      </c>
      <c r="Y978" s="39">
        <v>0</v>
      </c>
      <c r="Z978" s="39">
        <v>0</v>
      </c>
      <c r="AA978" s="39">
        <v>0</v>
      </c>
      <c r="AB978" s="41">
        <v>2021</v>
      </c>
    </row>
    <row r="979" spans="1:28" ht="35.25" customHeight="1">
      <c r="A979" s="11">
        <v>1</v>
      </c>
      <c r="B979" s="2">
        <f>SUBTOTAL(103,$A$800:A979)</f>
        <v>180</v>
      </c>
      <c r="C979" s="13" t="s">
        <v>1076</v>
      </c>
      <c r="D979" s="36">
        <f t="shared" si="55"/>
        <v>1548000</v>
      </c>
      <c r="E979" s="39">
        <v>0</v>
      </c>
      <c r="F979" s="39">
        <v>0</v>
      </c>
      <c r="G979" s="39">
        <v>1548000</v>
      </c>
      <c r="H979" s="39">
        <v>0</v>
      </c>
      <c r="I979" s="39">
        <v>0</v>
      </c>
      <c r="J979" s="39">
        <v>0</v>
      </c>
      <c r="K979" s="40">
        <v>0</v>
      </c>
      <c r="L979" s="39">
        <v>0</v>
      </c>
      <c r="M979" s="39">
        <v>0</v>
      </c>
      <c r="N979" s="39">
        <v>0</v>
      </c>
      <c r="O979" s="39">
        <v>0</v>
      </c>
      <c r="P979" s="39">
        <v>0</v>
      </c>
      <c r="Q979" s="39">
        <v>0</v>
      </c>
      <c r="R979" s="39">
        <v>0</v>
      </c>
      <c r="S979" s="39">
        <v>0</v>
      </c>
      <c r="T979" s="39">
        <v>0</v>
      </c>
      <c r="U979" s="39">
        <v>0</v>
      </c>
      <c r="V979" s="39">
        <v>0</v>
      </c>
      <c r="W979" s="39">
        <v>0</v>
      </c>
      <c r="X979" s="39">
        <v>0</v>
      </c>
      <c r="Y979" s="39">
        <v>0</v>
      </c>
      <c r="Z979" s="39">
        <v>0</v>
      </c>
      <c r="AA979" s="39">
        <v>0</v>
      </c>
      <c r="AB979" s="41">
        <v>2021</v>
      </c>
    </row>
    <row r="980" spans="1:28" ht="35.25" customHeight="1">
      <c r="A980" s="11">
        <v>1</v>
      </c>
      <c r="B980" s="2">
        <f>SUBTOTAL(103,$A$800:A980)</f>
        <v>181</v>
      </c>
      <c r="C980" s="13" t="s">
        <v>237</v>
      </c>
      <c r="D980" s="36">
        <f t="shared" si="55"/>
        <v>1330802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0</v>
      </c>
      <c r="K980" s="40">
        <v>0</v>
      </c>
      <c r="L980" s="39">
        <v>0</v>
      </c>
      <c r="M980" s="39">
        <v>0</v>
      </c>
      <c r="N980" s="39">
        <v>0</v>
      </c>
      <c r="O980" s="39">
        <v>1330802</v>
      </c>
      <c r="P980" s="39">
        <v>0</v>
      </c>
      <c r="Q980" s="39">
        <v>0</v>
      </c>
      <c r="R980" s="39">
        <v>0</v>
      </c>
      <c r="S980" s="39">
        <v>0</v>
      </c>
      <c r="T980" s="39">
        <v>0</v>
      </c>
      <c r="U980" s="39">
        <v>0</v>
      </c>
      <c r="V980" s="39">
        <v>0</v>
      </c>
      <c r="W980" s="39">
        <v>0</v>
      </c>
      <c r="X980" s="39">
        <v>0</v>
      </c>
      <c r="Y980" s="39">
        <v>0</v>
      </c>
      <c r="Z980" s="39">
        <v>0</v>
      </c>
      <c r="AA980" s="39">
        <v>0</v>
      </c>
      <c r="AB980" s="41">
        <v>2021</v>
      </c>
    </row>
    <row r="981" spans="1:28" ht="35.25" customHeight="1">
      <c r="A981" s="11">
        <v>1</v>
      </c>
      <c r="B981" s="2">
        <f>SUBTOTAL(103,$A$800:A981)</f>
        <v>182</v>
      </c>
      <c r="C981" s="13" t="s">
        <v>881</v>
      </c>
      <c r="D981" s="36">
        <f t="shared" si="55"/>
        <v>1760519.24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40">
        <v>0</v>
      </c>
      <c r="L981" s="39">
        <v>0</v>
      </c>
      <c r="M981" s="39">
        <v>0</v>
      </c>
      <c r="N981" s="39">
        <v>0</v>
      </c>
      <c r="O981" s="39">
        <v>1760519.24</v>
      </c>
      <c r="P981" s="39">
        <v>0</v>
      </c>
      <c r="Q981" s="39">
        <v>0</v>
      </c>
      <c r="R981" s="39">
        <v>0</v>
      </c>
      <c r="S981" s="39">
        <v>0</v>
      </c>
      <c r="T981" s="39">
        <v>0</v>
      </c>
      <c r="U981" s="39">
        <v>0</v>
      </c>
      <c r="V981" s="39">
        <v>0</v>
      </c>
      <c r="W981" s="39">
        <v>0</v>
      </c>
      <c r="X981" s="39">
        <v>0</v>
      </c>
      <c r="Y981" s="39">
        <v>0</v>
      </c>
      <c r="Z981" s="39">
        <v>0</v>
      </c>
      <c r="AA981" s="39">
        <v>0</v>
      </c>
      <c r="AB981" s="41">
        <v>2021</v>
      </c>
    </row>
    <row r="982" spans="1:28" ht="35.25" customHeight="1">
      <c r="A982" s="11">
        <v>1</v>
      </c>
      <c r="B982" s="2">
        <f>SUBTOTAL(103,$A$800:A982)</f>
        <v>183</v>
      </c>
      <c r="C982" s="13" t="s">
        <v>238</v>
      </c>
      <c r="D982" s="36">
        <f t="shared" si="55"/>
        <v>1330802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0</v>
      </c>
      <c r="K982" s="40">
        <v>0</v>
      </c>
      <c r="L982" s="39">
        <v>0</v>
      </c>
      <c r="M982" s="39">
        <v>0</v>
      </c>
      <c r="N982" s="39">
        <v>0</v>
      </c>
      <c r="O982" s="39">
        <v>1330802</v>
      </c>
      <c r="P982" s="39">
        <v>0</v>
      </c>
      <c r="Q982" s="39">
        <v>0</v>
      </c>
      <c r="R982" s="39">
        <v>0</v>
      </c>
      <c r="S982" s="39">
        <v>0</v>
      </c>
      <c r="T982" s="39">
        <v>0</v>
      </c>
      <c r="U982" s="39">
        <v>0</v>
      </c>
      <c r="V982" s="39">
        <v>0</v>
      </c>
      <c r="W982" s="39">
        <v>0</v>
      </c>
      <c r="X982" s="39">
        <v>0</v>
      </c>
      <c r="Y982" s="39">
        <v>0</v>
      </c>
      <c r="Z982" s="39">
        <v>0</v>
      </c>
      <c r="AA982" s="39">
        <v>0</v>
      </c>
      <c r="AB982" s="41">
        <v>2021</v>
      </c>
    </row>
    <row r="983" spans="1:28" ht="35.25" customHeight="1">
      <c r="A983" s="11">
        <v>1</v>
      </c>
      <c r="B983" s="2">
        <f>SUBTOTAL(103,$A$800:A983)</f>
        <v>184</v>
      </c>
      <c r="C983" s="13" t="s">
        <v>297</v>
      </c>
      <c r="D983" s="36">
        <f t="shared" si="55"/>
        <v>1755600</v>
      </c>
      <c r="E983" s="39">
        <v>0</v>
      </c>
      <c r="F983" s="39">
        <v>0</v>
      </c>
      <c r="G983" s="39">
        <v>0</v>
      </c>
      <c r="H983" s="39">
        <v>0</v>
      </c>
      <c r="I983" s="39">
        <v>0</v>
      </c>
      <c r="J983" s="39">
        <v>0</v>
      </c>
      <c r="K983" s="40">
        <v>0</v>
      </c>
      <c r="L983" s="39">
        <v>0</v>
      </c>
      <c r="M983" s="39">
        <v>0</v>
      </c>
      <c r="N983" s="39">
        <v>0</v>
      </c>
      <c r="O983" s="39">
        <v>1755600</v>
      </c>
      <c r="P983" s="39">
        <v>0</v>
      </c>
      <c r="Q983" s="39">
        <v>0</v>
      </c>
      <c r="R983" s="39">
        <v>0</v>
      </c>
      <c r="S983" s="39">
        <v>0</v>
      </c>
      <c r="T983" s="39">
        <v>0</v>
      </c>
      <c r="U983" s="39">
        <v>0</v>
      </c>
      <c r="V983" s="39">
        <v>0</v>
      </c>
      <c r="W983" s="39">
        <v>0</v>
      </c>
      <c r="X983" s="39">
        <v>0</v>
      </c>
      <c r="Y983" s="39">
        <v>0</v>
      </c>
      <c r="Z983" s="39">
        <v>0</v>
      </c>
      <c r="AA983" s="39">
        <v>0</v>
      </c>
      <c r="AB983" s="41">
        <v>2021</v>
      </c>
    </row>
    <row r="984" spans="1:28" ht="35.25" customHeight="1">
      <c r="A984" s="11">
        <v>1</v>
      </c>
      <c r="B984" s="2">
        <f>SUBTOTAL(103,$A$800:A984)</f>
        <v>185</v>
      </c>
      <c r="C984" s="13" t="s">
        <v>846</v>
      </c>
      <c r="D984" s="36">
        <f t="shared" si="55"/>
        <v>1760519.24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0</v>
      </c>
      <c r="K984" s="40">
        <v>0</v>
      </c>
      <c r="L984" s="39">
        <v>0</v>
      </c>
      <c r="M984" s="39">
        <v>0</v>
      </c>
      <c r="N984" s="39">
        <v>0</v>
      </c>
      <c r="O984" s="39">
        <v>1760519.24</v>
      </c>
      <c r="P984" s="39">
        <v>0</v>
      </c>
      <c r="Q984" s="39">
        <v>0</v>
      </c>
      <c r="R984" s="39">
        <v>0</v>
      </c>
      <c r="S984" s="39">
        <v>0</v>
      </c>
      <c r="T984" s="39">
        <v>0</v>
      </c>
      <c r="U984" s="39">
        <v>0</v>
      </c>
      <c r="V984" s="39">
        <v>0</v>
      </c>
      <c r="W984" s="39">
        <v>0</v>
      </c>
      <c r="X984" s="39">
        <v>0</v>
      </c>
      <c r="Y984" s="39">
        <v>0</v>
      </c>
      <c r="Z984" s="39">
        <v>0</v>
      </c>
      <c r="AA984" s="39">
        <v>0</v>
      </c>
      <c r="AB984" s="41">
        <v>2021</v>
      </c>
    </row>
    <row r="985" spans="1:28" ht="35.25" customHeight="1">
      <c r="A985" s="11">
        <v>1</v>
      </c>
      <c r="B985" s="2">
        <f>SUBTOTAL(103,$A$800:A985)</f>
        <v>186</v>
      </c>
      <c r="C985" s="13" t="s">
        <v>78</v>
      </c>
      <c r="D985" s="36">
        <f t="shared" si="55"/>
        <v>248500</v>
      </c>
      <c r="E985" s="39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0</v>
      </c>
      <c r="K985" s="40">
        <v>0</v>
      </c>
      <c r="L985" s="39">
        <v>0</v>
      </c>
      <c r="M985" s="39">
        <v>0</v>
      </c>
      <c r="N985" s="39">
        <v>0</v>
      </c>
      <c r="O985" s="39">
        <v>248500</v>
      </c>
      <c r="P985" s="39">
        <v>0</v>
      </c>
      <c r="Q985" s="39">
        <v>0</v>
      </c>
      <c r="R985" s="39">
        <v>0</v>
      </c>
      <c r="S985" s="39">
        <v>0</v>
      </c>
      <c r="T985" s="39">
        <v>0</v>
      </c>
      <c r="U985" s="39">
        <v>0</v>
      </c>
      <c r="V985" s="39">
        <v>0</v>
      </c>
      <c r="W985" s="39">
        <v>0</v>
      </c>
      <c r="X985" s="39">
        <v>0</v>
      </c>
      <c r="Y985" s="39">
        <v>0</v>
      </c>
      <c r="Z985" s="39">
        <v>0</v>
      </c>
      <c r="AA985" s="39">
        <v>0</v>
      </c>
      <c r="AB985" s="41">
        <v>2021</v>
      </c>
    </row>
    <row r="986" spans="1:28" ht="35.25" customHeight="1">
      <c r="A986" s="11">
        <v>1</v>
      </c>
      <c r="B986" s="2">
        <f>SUBTOTAL(103,$A$800:A986)</f>
        <v>187</v>
      </c>
      <c r="C986" s="13" t="s">
        <v>1295</v>
      </c>
      <c r="D986" s="36">
        <f t="shared" si="55"/>
        <v>1089879</v>
      </c>
      <c r="E986" s="39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0</v>
      </c>
      <c r="K986" s="40">
        <v>0</v>
      </c>
      <c r="L986" s="39">
        <v>0</v>
      </c>
      <c r="M986" s="39">
        <v>1089879</v>
      </c>
      <c r="N986" s="39">
        <v>0</v>
      </c>
      <c r="O986" s="39">
        <v>0</v>
      </c>
      <c r="P986" s="39">
        <v>0</v>
      </c>
      <c r="Q986" s="39">
        <v>0</v>
      </c>
      <c r="R986" s="39">
        <v>0</v>
      </c>
      <c r="S986" s="39">
        <v>0</v>
      </c>
      <c r="T986" s="39">
        <v>0</v>
      </c>
      <c r="U986" s="39">
        <v>0</v>
      </c>
      <c r="V986" s="39">
        <v>0</v>
      </c>
      <c r="W986" s="39">
        <v>0</v>
      </c>
      <c r="X986" s="39">
        <v>0</v>
      </c>
      <c r="Y986" s="39">
        <v>0</v>
      </c>
      <c r="Z986" s="39">
        <v>0</v>
      </c>
      <c r="AA986" s="39">
        <v>0</v>
      </c>
      <c r="AB986" s="41">
        <v>2021</v>
      </c>
    </row>
    <row r="987" spans="1:28" ht="35.25" customHeight="1">
      <c r="A987" s="11">
        <v>1</v>
      </c>
      <c r="B987" s="2">
        <f>SUBTOTAL(103,$A$800:A987)</f>
        <v>188</v>
      </c>
      <c r="C987" s="13" t="s">
        <v>585</v>
      </c>
      <c r="D987" s="36">
        <f t="shared" si="55"/>
        <v>2582860</v>
      </c>
      <c r="E987" s="39">
        <v>0</v>
      </c>
      <c r="F987" s="39">
        <v>0</v>
      </c>
      <c r="G987" s="39">
        <v>0</v>
      </c>
      <c r="H987" s="39">
        <v>0</v>
      </c>
      <c r="I987" s="39">
        <v>0</v>
      </c>
      <c r="J987" s="39">
        <v>0</v>
      </c>
      <c r="K987" s="40">
        <v>0</v>
      </c>
      <c r="L987" s="39">
        <v>0</v>
      </c>
      <c r="M987" s="39">
        <v>2582860</v>
      </c>
      <c r="N987" s="39">
        <v>0</v>
      </c>
      <c r="O987" s="39">
        <v>0</v>
      </c>
      <c r="P987" s="39">
        <v>0</v>
      </c>
      <c r="Q987" s="39">
        <v>0</v>
      </c>
      <c r="R987" s="39">
        <v>0</v>
      </c>
      <c r="S987" s="39">
        <v>0</v>
      </c>
      <c r="T987" s="39">
        <v>0</v>
      </c>
      <c r="U987" s="39">
        <v>0</v>
      </c>
      <c r="V987" s="39">
        <v>0</v>
      </c>
      <c r="W987" s="39">
        <v>0</v>
      </c>
      <c r="X987" s="39">
        <v>0</v>
      </c>
      <c r="Y987" s="39">
        <v>0</v>
      </c>
      <c r="Z987" s="39">
        <v>0</v>
      </c>
      <c r="AA987" s="39">
        <v>0</v>
      </c>
      <c r="AB987" s="41">
        <v>2021</v>
      </c>
    </row>
    <row r="988" spans="1:28" ht="35.25" customHeight="1">
      <c r="A988" s="11">
        <v>1</v>
      </c>
      <c r="B988" s="2">
        <f>SUBTOTAL(103,$A$800:A988)</f>
        <v>189</v>
      </c>
      <c r="C988" s="13" t="s">
        <v>1292</v>
      </c>
      <c r="D988" s="36">
        <f t="shared" si="55"/>
        <v>2496140</v>
      </c>
      <c r="E988" s="39">
        <v>0</v>
      </c>
      <c r="F988" s="39">
        <v>0</v>
      </c>
      <c r="G988" s="39">
        <v>0</v>
      </c>
      <c r="H988" s="39">
        <v>0</v>
      </c>
      <c r="I988" s="39">
        <v>0</v>
      </c>
      <c r="J988" s="39">
        <v>0</v>
      </c>
      <c r="K988" s="40">
        <v>0</v>
      </c>
      <c r="L988" s="39">
        <v>0</v>
      </c>
      <c r="M988" s="39">
        <v>2496140</v>
      </c>
      <c r="N988" s="39">
        <v>0</v>
      </c>
      <c r="O988" s="39">
        <v>0</v>
      </c>
      <c r="P988" s="39">
        <v>0</v>
      </c>
      <c r="Q988" s="39">
        <v>0</v>
      </c>
      <c r="R988" s="39">
        <v>0</v>
      </c>
      <c r="S988" s="39">
        <v>0</v>
      </c>
      <c r="T988" s="39">
        <v>0</v>
      </c>
      <c r="U988" s="39">
        <v>0</v>
      </c>
      <c r="V988" s="39">
        <v>0</v>
      </c>
      <c r="W988" s="39">
        <v>0</v>
      </c>
      <c r="X988" s="39">
        <v>0</v>
      </c>
      <c r="Y988" s="39">
        <v>0</v>
      </c>
      <c r="Z988" s="39">
        <v>0</v>
      </c>
      <c r="AA988" s="39">
        <v>0</v>
      </c>
      <c r="AB988" s="41">
        <v>2021</v>
      </c>
    </row>
    <row r="989" spans="1:28" ht="35.25" customHeight="1">
      <c r="A989" s="11">
        <v>1</v>
      </c>
      <c r="B989" s="2">
        <f>SUBTOTAL(103,$A$800:A989)</f>
        <v>190</v>
      </c>
      <c r="C989" s="13" t="s">
        <v>299</v>
      </c>
      <c r="D989" s="36">
        <f t="shared" si="55"/>
        <v>966049.6</v>
      </c>
      <c r="E989" s="39">
        <v>0</v>
      </c>
      <c r="F989" s="39">
        <v>0</v>
      </c>
      <c r="G989" s="39">
        <v>0</v>
      </c>
      <c r="H989" s="39">
        <v>0</v>
      </c>
      <c r="I989" s="39">
        <v>0</v>
      </c>
      <c r="J989" s="39">
        <v>0</v>
      </c>
      <c r="K989" s="40">
        <v>0</v>
      </c>
      <c r="L989" s="39">
        <v>0</v>
      </c>
      <c r="M989" s="39">
        <v>0</v>
      </c>
      <c r="N989" s="39">
        <v>0</v>
      </c>
      <c r="O989" s="39">
        <v>966049.6</v>
      </c>
      <c r="P989" s="39">
        <v>0</v>
      </c>
      <c r="Q989" s="39">
        <v>0</v>
      </c>
      <c r="R989" s="39">
        <v>0</v>
      </c>
      <c r="S989" s="39">
        <v>0</v>
      </c>
      <c r="T989" s="39">
        <v>0</v>
      </c>
      <c r="U989" s="39">
        <v>0</v>
      </c>
      <c r="V989" s="39">
        <v>0</v>
      </c>
      <c r="W989" s="39">
        <v>0</v>
      </c>
      <c r="X989" s="39">
        <v>0</v>
      </c>
      <c r="Y989" s="39">
        <v>0</v>
      </c>
      <c r="Z989" s="39">
        <v>0</v>
      </c>
      <c r="AA989" s="39">
        <v>0</v>
      </c>
      <c r="AB989" s="41">
        <v>2021</v>
      </c>
    </row>
    <row r="990" spans="1:28" ht="35.25" customHeight="1">
      <c r="A990" s="11">
        <v>1</v>
      </c>
      <c r="B990" s="2">
        <f>SUBTOTAL(103,$A$800:A990)</f>
        <v>191</v>
      </c>
      <c r="C990" s="13" t="s">
        <v>924</v>
      </c>
      <c r="D990" s="36">
        <f t="shared" si="55"/>
        <v>998750</v>
      </c>
      <c r="E990" s="39">
        <v>0</v>
      </c>
      <c r="F990" s="39">
        <v>0</v>
      </c>
      <c r="G990" s="39">
        <v>0</v>
      </c>
      <c r="H990" s="39">
        <v>0</v>
      </c>
      <c r="I990" s="39">
        <v>0</v>
      </c>
      <c r="J990" s="39">
        <v>0</v>
      </c>
      <c r="K990" s="40">
        <v>0</v>
      </c>
      <c r="L990" s="39">
        <v>0</v>
      </c>
      <c r="M990" s="39">
        <v>0</v>
      </c>
      <c r="N990" s="39">
        <v>0</v>
      </c>
      <c r="O990" s="39">
        <v>998750</v>
      </c>
      <c r="P990" s="39">
        <v>0</v>
      </c>
      <c r="Q990" s="39">
        <v>0</v>
      </c>
      <c r="R990" s="39">
        <v>0</v>
      </c>
      <c r="S990" s="39">
        <v>0</v>
      </c>
      <c r="T990" s="39">
        <v>0</v>
      </c>
      <c r="U990" s="39">
        <v>0</v>
      </c>
      <c r="V990" s="39">
        <v>0</v>
      </c>
      <c r="W990" s="39">
        <v>0</v>
      </c>
      <c r="X990" s="39">
        <v>0</v>
      </c>
      <c r="Y990" s="39">
        <v>0</v>
      </c>
      <c r="Z990" s="39">
        <v>0</v>
      </c>
      <c r="AA990" s="39">
        <v>0</v>
      </c>
      <c r="AB990" s="41">
        <v>2021</v>
      </c>
    </row>
    <row r="991" spans="1:28" ht="35.25" customHeight="1">
      <c r="A991" s="11">
        <v>1</v>
      </c>
      <c r="B991" s="2">
        <f>SUBTOTAL(103,$A$800:A991)</f>
        <v>192</v>
      </c>
      <c r="C991" s="13" t="s">
        <v>279</v>
      </c>
      <c r="D991" s="36">
        <f t="shared" si="55"/>
        <v>13300715</v>
      </c>
      <c r="E991" s="39">
        <v>0</v>
      </c>
      <c r="F991" s="39">
        <v>0</v>
      </c>
      <c r="G991" s="39">
        <v>1800000</v>
      </c>
      <c r="H991" s="39">
        <v>0</v>
      </c>
      <c r="I991" s="39">
        <v>0</v>
      </c>
      <c r="J991" s="39">
        <v>0</v>
      </c>
      <c r="K991" s="40">
        <v>0</v>
      </c>
      <c r="L991" s="39">
        <v>0</v>
      </c>
      <c r="M991" s="39">
        <v>0</v>
      </c>
      <c r="N991" s="39">
        <v>0</v>
      </c>
      <c r="O991" s="39">
        <v>11500715</v>
      </c>
      <c r="P991" s="39">
        <v>0</v>
      </c>
      <c r="Q991" s="39">
        <v>0</v>
      </c>
      <c r="R991" s="39">
        <v>0</v>
      </c>
      <c r="S991" s="39">
        <v>0</v>
      </c>
      <c r="T991" s="39">
        <v>0</v>
      </c>
      <c r="U991" s="39">
        <v>0</v>
      </c>
      <c r="V991" s="39">
        <v>0</v>
      </c>
      <c r="W991" s="39">
        <v>0</v>
      </c>
      <c r="X991" s="39">
        <v>0</v>
      </c>
      <c r="Y991" s="39">
        <v>0</v>
      </c>
      <c r="Z991" s="39">
        <v>0</v>
      </c>
      <c r="AA991" s="39">
        <v>0</v>
      </c>
      <c r="AB991" s="41">
        <v>2021</v>
      </c>
    </row>
    <row r="992" spans="1:28" ht="35.25" customHeight="1">
      <c r="A992" s="11">
        <v>1</v>
      </c>
      <c r="B992" s="2">
        <f>SUBTOTAL(103,$A$800:A992)</f>
        <v>193</v>
      </c>
      <c r="C992" s="13" t="s">
        <v>962</v>
      </c>
      <c r="D992" s="36">
        <f t="shared" si="55"/>
        <v>1755600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0</v>
      </c>
      <c r="K992" s="40">
        <v>0</v>
      </c>
      <c r="L992" s="39">
        <v>0</v>
      </c>
      <c r="M992" s="39">
        <v>0</v>
      </c>
      <c r="N992" s="39">
        <v>0</v>
      </c>
      <c r="O992" s="39">
        <v>1755600</v>
      </c>
      <c r="P992" s="39">
        <v>0</v>
      </c>
      <c r="Q992" s="39">
        <v>0</v>
      </c>
      <c r="R992" s="39">
        <v>0</v>
      </c>
      <c r="S992" s="39">
        <v>0</v>
      </c>
      <c r="T992" s="39">
        <v>0</v>
      </c>
      <c r="U992" s="39">
        <v>0</v>
      </c>
      <c r="V992" s="39">
        <v>0</v>
      </c>
      <c r="W992" s="39">
        <v>0</v>
      </c>
      <c r="X992" s="39">
        <v>0</v>
      </c>
      <c r="Y992" s="39">
        <v>0</v>
      </c>
      <c r="Z992" s="39">
        <v>0</v>
      </c>
      <c r="AA992" s="39">
        <v>0</v>
      </c>
      <c r="AB992" s="41">
        <v>2021</v>
      </c>
    </row>
    <row r="993" spans="1:28" ht="35.25" customHeight="1">
      <c r="A993" s="11">
        <v>1</v>
      </c>
      <c r="B993" s="2">
        <f>SUBTOTAL(103,$A$800:A993)</f>
        <v>194</v>
      </c>
      <c r="C993" s="13" t="s">
        <v>295</v>
      </c>
      <c r="D993" s="36">
        <f t="shared" si="55"/>
        <v>1160558</v>
      </c>
      <c r="E993" s="39">
        <v>0</v>
      </c>
      <c r="F993" s="39">
        <v>0</v>
      </c>
      <c r="G993" s="39">
        <v>0</v>
      </c>
      <c r="H993" s="39">
        <v>0</v>
      </c>
      <c r="I993" s="39">
        <v>0</v>
      </c>
      <c r="J993" s="39">
        <v>0</v>
      </c>
      <c r="K993" s="40">
        <v>0</v>
      </c>
      <c r="L993" s="39">
        <v>0</v>
      </c>
      <c r="M993" s="39">
        <v>0</v>
      </c>
      <c r="N993" s="39">
        <v>0</v>
      </c>
      <c r="O993" s="39">
        <v>1160558</v>
      </c>
      <c r="P993" s="39">
        <v>0</v>
      </c>
      <c r="Q993" s="39">
        <v>0</v>
      </c>
      <c r="R993" s="39">
        <v>0</v>
      </c>
      <c r="S993" s="39">
        <v>0</v>
      </c>
      <c r="T993" s="39">
        <v>0</v>
      </c>
      <c r="U993" s="39">
        <v>0</v>
      </c>
      <c r="V993" s="39">
        <v>0</v>
      </c>
      <c r="W993" s="39">
        <v>0</v>
      </c>
      <c r="X993" s="39">
        <v>0</v>
      </c>
      <c r="Y993" s="39">
        <v>0</v>
      </c>
      <c r="Z993" s="39">
        <v>0</v>
      </c>
      <c r="AA993" s="39">
        <v>0</v>
      </c>
      <c r="AB993" s="41">
        <v>2021</v>
      </c>
    </row>
    <row r="994" spans="1:28" ht="35.25" customHeight="1">
      <c r="A994" s="11">
        <v>1</v>
      </c>
      <c r="B994" s="2">
        <f>SUBTOTAL(103,$A$800:A994)</f>
        <v>195</v>
      </c>
      <c r="C994" s="13" t="s">
        <v>239</v>
      </c>
      <c r="D994" s="36">
        <f t="shared" si="55"/>
        <v>411389</v>
      </c>
      <c r="E994" s="39">
        <v>0</v>
      </c>
      <c r="F994" s="39">
        <v>0</v>
      </c>
      <c r="G994" s="39">
        <v>0</v>
      </c>
      <c r="H994" s="39">
        <v>0</v>
      </c>
      <c r="I994" s="39">
        <v>0</v>
      </c>
      <c r="J994" s="39">
        <v>0</v>
      </c>
      <c r="K994" s="40">
        <v>0</v>
      </c>
      <c r="L994" s="39">
        <v>0</v>
      </c>
      <c r="M994" s="39">
        <v>0</v>
      </c>
      <c r="N994" s="39">
        <v>411389</v>
      </c>
      <c r="O994" s="39">
        <v>0</v>
      </c>
      <c r="P994" s="39">
        <v>0</v>
      </c>
      <c r="Q994" s="39">
        <v>0</v>
      </c>
      <c r="R994" s="39">
        <v>0</v>
      </c>
      <c r="S994" s="39">
        <v>0</v>
      </c>
      <c r="T994" s="39">
        <v>0</v>
      </c>
      <c r="U994" s="39">
        <v>0</v>
      </c>
      <c r="V994" s="39">
        <v>0</v>
      </c>
      <c r="W994" s="39">
        <v>0</v>
      </c>
      <c r="X994" s="39">
        <v>0</v>
      </c>
      <c r="Y994" s="39">
        <v>0</v>
      </c>
      <c r="Z994" s="39">
        <v>0</v>
      </c>
      <c r="AA994" s="39">
        <v>0</v>
      </c>
      <c r="AB994" s="41">
        <v>2021</v>
      </c>
    </row>
    <row r="995" spans="1:28" ht="35.25" customHeight="1">
      <c r="A995" s="11">
        <v>1</v>
      </c>
      <c r="B995" s="2">
        <f>SUBTOTAL(103,$A$800:A995)</f>
        <v>196</v>
      </c>
      <c r="C995" s="13" t="s">
        <v>1299</v>
      </c>
      <c r="D995" s="36">
        <f t="shared" si="55"/>
        <v>352982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40">
        <v>0</v>
      </c>
      <c r="L995" s="39">
        <v>0</v>
      </c>
      <c r="M995" s="39">
        <v>0</v>
      </c>
      <c r="N995" s="39">
        <v>0</v>
      </c>
      <c r="O995" s="39">
        <v>352982</v>
      </c>
      <c r="P995" s="39">
        <v>0</v>
      </c>
      <c r="Q995" s="39">
        <v>0</v>
      </c>
      <c r="R995" s="39">
        <v>0</v>
      </c>
      <c r="S995" s="39">
        <v>0</v>
      </c>
      <c r="T995" s="39">
        <v>0</v>
      </c>
      <c r="U995" s="39">
        <v>0</v>
      </c>
      <c r="V995" s="39">
        <v>0</v>
      </c>
      <c r="W995" s="39">
        <v>0</v>
      </c>
      <c r="X995" s="39">
        <v>0</v>
      </c>
      <c r="Y995" s="39">
        <v>0</v>
      </c>
      <c r="Z995" s="39">
        <v>0</v>
      </c>
      <c r="AA995" s="39">
        <v>0</v>
      </c>
      <c r="AB995" s="41">
        <v>2021</v>
      </c>
    </row>
    <row r="996" spans="1:28" ht="35.25" customHeight="1">
      <c r="A996" s="11">
        <v>1</v>
      </c>
      <c r="B996" s="2">
        <f>SUBTOTAL(103,$A$800:A996)</f>
        <v>197</v>
      </c>
      <c r="C996" s="13" t="s">
        <v>976</v>
      </c>
      <c r="D996" s="36">
        <f t="shared" si="55"/>
        <v>1660128</v>
      </c>
      <c r="E996" s="39">
        <v>0</v>
      </c>
      <c r="F996" s="39">
        <v>0</v>
      </c>
      <c r="G996" s="39">
        <v>0</v>
      </c>
      <c r="H996" s="39">
        <v>0</v>
      </c>
      <c r="I996" s="39">
        <v>0</v>
      </c>
      <c r="J996" s="39">
        <v>0</v>
      </c>
      <c r="K996" s="40">
        <v>0</v>
      </c>
      <c r="L996" s="39">
        <v>0</v>
      </c>
      <c r="M996" s="39">
        <v>1660128</v>
      </c>
      <c r="N996" s="39">
        <v>0</v>
      </c>
      <c r="O996" s="39">
        <v>0</v>
      </c>
      <c r="P996" s="39">
        <v>0</v>
      </c>
      <c r="Q996" s="39">
        <v>0</v>
      </c>
      <c r="R996" s="39">
        <v>0</v>
      </c>
      <c r="S996" s="39">
        <v>0</v>
      </c>
      <c r="T996" s="39">
        <v>0</v>
      </c>
      <c r="U996" s="39">
        <v>0</v>
      </c>
      <c r="V996" s="39">
        <v>0</v>
      </c>
      <c r="W996" s="39">
        <v>0</v>
      </c>
      <c r="X996" s="39">
        <v>0</v>
      </c>
      <c r="Y996" s="39">
        <v>0</v>
      </c>
      <c r="Z996" s="39">
        <v>0</v>
      </c>
      <c r="AA996" s="39">
        <v>0</v>
      </c>
      <c r="AB996" s="41">
        <v>2021</v>
      </c>
    </row>
    <row r="997" spans="1:28" ht="35.25" customHeight="1">
      <c r="A997" s="11">
        <v>1</v>
      </c>
      <c r="B997" s="2">
        <f>SUBTOTAL(103,$A$800:A997)</f>
        <v>198</v>
      </c>
      <c r="C997" s="13" t="s">
        <v>1300</v>
      </c>
      <c r="D997" s="36">
        <f t="shared" si="55"/>
        <v>2638757</v>
      </c>
      <c r="E997" s="39">
        <v>0</v>
      </c>
      <c r="F997" s="39">
        <v>0</v>
      </c>
      <c r="G997" s="39">
        <v>0</v>
      </c>
      <c r="H997" s="39">
        <v>0</v>
      </c>
      <c r="I997" s="39">
        <v>0</v>
      </c>
      <c r="J997" s="39">
        <v>0</v>
      </c>
      <c r="K997" s="40">
        <v>0</v>
      </c>
      <c r="L997" s="39">
        <v>0</v>
      </c>
      <c r="M997" s="39">
        <v>2638757</v>
      </c>
      <c r="N997" s="39">
        <v>0</v>
      </c>
      <c r="O997" s="39">
        <v>0</v>
      </c>
      <c r="P997" s="39">
        <v>0</v>
      </c>
      <c r="Q997" s="39">
        <v>0</v>
      </c>
      <c r="R997" s="39">
        <v>0</v>
      </c>
      <c r="S997" s="39">
        <v>0</v>
      </c>
      <c r="T997" s="39">
        <v>0</v>
      </c>
      <c r="U997" s="39">
        <v>0</v>
      </c>
      <c r="V997" s="39">
        <v>0</v>
      </c>
      <c r="W997" s="39">
        <v>0</v>
      </c>
      <c r="X997" s="39">
        <v>0</v>
      </c>
      <c r="Y997" s="39">
        <v>0</v>
      </c>
      <c r="Z997" s="39">
        <v>0</v>
      </c>
      <c r="AA997" s="39">
        <v>0</v>
      </c>
      <c r="AB997" s="41">
        <v>2021</v>
      </c>
    </row>
    <row r="998" spans="1:28" ht="35.25" customHeight="1">
      <c r="A998" s="11">
        <v>1</v>
      </c>
      <c r="B998" s="2">
        <f>SUBTOTAL(103,$A$800:A998)</f>
        <v>199</v>
      </c>
      <c r="C998" s="13" t="s">
        <v>236</v>
      </c>
      <c r="D998" s="36">
        <f aca="true" t="shared" si="56" ref="D998:D1028">E998+F998+G998+H998+I998+J998+L998+M998+N998+O998+P998+Q998+R998+S998+T998+U998+V998+W998+X998+Y998+Z998+AA998</f>
        <v>5798777</v>
      </c>
      <c r="E998" s="39">
        <v>0</v>
      </c>
      <c r="F998" s="39">
        <v>0</v>
      </c>
      <c r="G998" s="39">
        <v>2300000</v>
      </c>
      <c r="H998" s="39">
        <v>0</v>
      </c>
      <c r="I998" s="39">
        <v>0</v>
      </c>
      <c r="J998" s="39">
        <v>0</v>
      </c>
      <c r="K998" s="40">
        <v>0</v>
      </c>
      <c r="L998" s="39">
        <v>0</v>
      </c>
      <c r="M998" s="39">
        <v>2999934</v>
      </c>
      <c r="N998" s="39">
        <v>0</v>
      </c>
      <c r="O998" s="39">
        <v>498843</v>
      </c>
      <c r="P998" s="39">
        <v>0</v>
      </c>
      <c r="Q998" s="39">
        <v>0</v>
      </c>
      <c r="R998" s="39">
        <v>0</v>
      </c>
      <c r="S998" s="39">
        <v>0</v>
      </c>
      <c r="T998" s="39">
        <v>0</v>
      </c>
      <c r="U998" s="39">
        <v>0</v>
      </c>
      <c r="V998" s="39">
        <v>0</v>
      </c>
      <c r="W998" s="39">
        <v>0</v>
      </c>
      <c r="X998" s="39">
        <v>0</v>
      </c>
      <c r="Y998" s="39">
        <v>0</v>
      </c>
      <c r="Z998" s="39">
        <v>0</v>
      </c>
      <c r="AA998" s="39">
        <v>0</v>
      </c>
      <c r="AB998" s="41">
        <v>2021</v>
      </c>
    </row>
    <row r="999" spans="1:28" ht="35.25" customHeight="1">
      <c r="A999" s="11">
        <v>1</v>
      </c>
      <c r="B999" s="2">
        <f>SUBTOTAL(103,$A$800:A999)</f>
        <v>200</v>
      </c>
      <c r="C999" s="13" t="s">
        <v>837</v>
      </c>
      <c r="D999" s="36">
        <f t="shared" si="56"/>
        <v>1110000</v>
      </c>
      <c r="E999" s="39">
        <v>0</v>
      </c>
      <c r="F999" s="39">
        <v>0</v>
      </c>
      <c r="G999" s="39">
        <v>1110000</v>
      </c>
      <c r="H999" s="39">
        <v>0</v>
      </c>
      <c r="I999" s="39">
        <v>0</v>
      </c>
      <c r="J999" s="39">
        <v>0</v>
      </c>
      <c r="K999" s="40">
        <v>0</v>
      </c>
      <c r="L999" s="39">
        <v>0</v>
      </c>
      <c r="M999" s="39">
        <v>0</v>
      </c>
      <c r="N999" s="39">
        <v>0</v>
      </c>
      <c r="O999" s="39">
        <v>0</v>
      </c>
      <c r="P999" s="39">
        <v>0</v>
      </c>
      <c r="Q999" s="39">
        <v>0</v>
      </c>
      <c r="R999" s="39">
        <v>0</v>
      </c>
      <c r="S999" s="39">
        <v>0</v>
      </c>
      <c r="T999" s="39">
        <v>0</v>
      </c>
      <c r="U999" s="39">
        <v>0</v>
      </c>
      <c r="V999" s="39">
        <v>0</v>
      </c>
      <c r="W999" s="39">
        <v>0</v>
      </c>
      <c r="X999" s="39">
        <v>0</v>
      </c>
      <c r="Y999" s="39">
        <v>0</v>
      </c>
      <c r="Z999" s="39">
        <v>0</v>
      </c>
      <c r="AA999" s="39">
        <v>0</v>
      </c>
      <c r="AB999" s="41">
        <v>2021</v>
      </c>
    </row>
    <row r="1000" spans="1:28" ht="35.25" customHeight="1">
      <c r="A1000" s="11">
        <v>1</v>
      </c>
      <c r="B1000" s="2">
        <f>SUBTOTAL(103,$A$800:A1000)</f>
        <v>201</v>
      </c>
      <c r="C1000" s="13" t="s">
        <v>842</v>
      </c>
      <c r="D1000" s="36">
        <f t="shared" si="56"/>
        <v>2444775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0</v>
      </c>
      <c r="K1000" s="40">
        <v>0</v>
      </c>
      <c r="L1000" s="39">
        <v>0</v>
      </c>
      <c r="M1000" s="39">
        <v>0</v>
      </c>
      <c r="N1000" s="39">
        <v>0</v>
      </c>
      <c r="O1000" s="39">
        <v>2444775</v>
      </c>
      <c r="P1000" s="39">
        <v>0</v>
      </c>
      <c r="Q1000" s="39">
        <v>0</v>
      </c>
      <c r="R1000" s="39">
        <v>0</v>
      </c>
      <c r="S1000" s="39">
        <v>0</v>
      </c>
      <c r="T1000" s="39">
        <v>0</v>
      </c>
      <c r="U1000" s="39">
        <v>0</v>
      </c>
      <c r="V1000" s="39">
        <v>0</v>
      </c>
      <c r="W1000" s="39">
        <v>0</v>
      </c>
      <c r="X1000" s="39">
        <v>0</v>
      </c>
      <c r="Y1000" s="39">
        <v>0</v>
      </c>
      <c r="Z1000" s="39">
        <v>0</v>
      </c>
      <c r="AA1000" s="39">
        <v>0</v>
      </c>
      <c r="AB1000" s="41">
        <v>2021</v>
      </c>
    </row>
    <row r="1001" spans="1:29" ht="35.25" customHeight="1">
      <c r="A1001" s="11">
        <v>1</v>
      </c>
      <c r="B1001" s="2">
        <f>SUBTOTAL(103,$A$800:A1001)</f>
        <v>202</v>
      </c>
      <c r="C1001" s="13" t="s">
        <v>1302</v>
      </c>
      <c r="D1001" s="36">
        <f t="shared" si="56"/>
        <v>8392000.8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0</v>
      </c>
      <c r="K1001" s="40">
        <v>4</v>
      </c>
      <c r="L1001" s="39">
        <v>8274000</v>
      </c>
      <c r="M1001" s="39">
        <v>0</v>
      </c>
      <c r="N1001" s="39">
        <v>0</v>
      </c>
      <c r="O1001" s="39">
        <v>0</v>
      </c>
      <c r="P1001" s="39">
        <v>0</v>
      </c>
      <c r="Q1001" s="39">
        <v>0</v>
      </c>
      <c r="R1001" s="39">
        <v>0</v>
      </c>
      <c r="S1001" s="39">
        <v>0</v>
      </c>
      <c r="T1001" s="39">
        <v>0</v>
      </c>
      <c r="U1001" s="39">
        <v>0</v>
      </c>
      <c r="V1001" s="39">
        <v>0</v>
      </c>
      <c r="W1001" s="39">
        <v>0</v>
      </c>
      <c r="X1001" s="39">
        <v>0</v>
      </c>
      <c r="Y1001" s="39">
        <v>0</v>
      </c>
      <c r="Z1001" s="39">
        <v>118000.8</v>
      </c>
      <c r="AA1001" s="39">
        <v>0</v>
      </c>
      <c r="AB1001" s="41">
        <v>2021</v>
      </c>
      <c r="AC1001" s="31" t="s">
        <v>1312</v>
      </c>
    </row>
    <row r="1002" spans="1:29" ht="35.25" customHeight="1">
      <c r="A1002" s="11">
        <v>1</v>
      </c>
      <c r="B1002" s="2">
        <f>SUBTOTAL(103,$A$800:A1002)</f>
        <v>203</v>
      </c>
      <c r="C1002" s="13" t="s">
        <v>1303</v>
      </c>
      <c r="D1002" s="36">
        <f t="shared" si="56"/>
        <v>4255000.8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0</v>
      </c>
      <c r="K1002" s="40">
        <v>2</v>
      </c>
      <c r="L1002" s="39">
        <v>4137000</v>
      </c>
      <c r="M1002" s="39">
        <v>0</v>
      </c>
      <c r="N1002" s="39">
        <v>0</v>
      </c>
      <c r="O1002" s="39">
        <v>0</v>
      </c>
      <c r="P1002" s="39">
        <v>0</v>
      </c>
      <c r="Q1002" s="39">
        <v>0</v>
      </c>
      <c r="R1002" s="39">
        <v>0</v>
      </c>
      <c r="S1002" s="39">
        <v>0</v>
      </c>
      <c r="T1002" s="39">
        <v>0</v>
      </c>
      <c r="U1002" s="39">
        <v>0</v>
      </c>
      <c r="V1002" s="39">
        <v>0</v>
      </c>
      <c r="W1002" s="39">
        <v>0</v>
      </c>
      <c r="X1002" s="39">
        <v>0</v>
      </c>
      <c r="Y1002" s="39">
        <v>0</v>
      </c>
      <c r="Z1002" s="39">
        <v>118000.8</v>
      </c>
      <c r="AA1002" s="39">
        <v>0</v>
      </c>
      <c r="AB1002" s="41">
        <v>2021</v>
      </c>
      <c r="AC1002" s="31"/>
    </row>
    <row r="1003" spans="1:29" ht="35.25" customHeight="1">
      <c r="A1003" s="11">
        <v>1</v>
      </c>
      <c r="B1003" s="2">
        <f>SUBTOTAL(103,$A$800:A1003)</f>
        <v>204</v>
      </c>
      <c r="C1003" s="13" t="s">
        <v>1304</v>
      </c>
      <c r="D1003" s="36">
        <f t="shared" si="56"/>
        <v>12529000.8</v>
      </c>
      <c r="E1003" s="39">
        <v>0</v>
      </c>
      <c r="F1003" s="39">
        <v>0</v>
      </c>
      <c r="G1003" s="39">
        <v>0</v>
      </c>
      <c r="H1003" s="39">
        <v>0</v>
      </c>
      <c r="I1003" s="39">
        <v>0</v>
      </c>
      <c r="J1003" s="39">
        <v>0</v>
      </c>
      <c r="K1003" s="40">
        <v>6</v>
      </c>
      <c r="L1003" s="39">
        <v>12411000</v>
      </c>
      <c r="M1003" s="39">
        <v>0</v>
      </c>
      <c r="N1003" s="39">
        <v>0</v>
      </c>
      <c r="O1003" s="39">
        <v>0</v>
      </c>
      <c r="P1003" s="39">
        <v>0</v>
      </c>
      <c r="Q1003" s="39">
        <v>0</v>
      </c>
      <c r="R1003" s="39">
        <v>0</v>
      </c>
      <c r="S1003" s="39">
        <v>0</v>
      </c>
      <c r="T1003" s="39">
        <v>0</v>
      </c>
      <c r="U1003" s="39">
        <v>0</v>
      </c>
      <c r="V1003" s="39">
        <v>0</v>
      </c>
      <c r="W1003" s="39">
        <v>0</v>
      </c>
      <c r="X1003" s="39">
        <v>0</v>
      </c>
      <c r="Y1003" s="39">
        <v>0</v>
      </c>
      <c r="Z1003" s="39">
        <v>118000.8</v>
      </c>
      <c r="AA1003" s="39">
        <v>0</v>
      </c>
      <c r="AB1003" s="41">
        <v>2021</v>
      </c>
      <c r="AC1003" s="31"/>
    </row>
    <row r="1004" spans="1:29" ht="35.25" customHeight="1">
      <c r="A1004" s="11">
        <v>1</v>
      </c>
      <c r="B1004" s="2">
        <f>SUBTOTAL(103,$A$800:A1004)</f>
        <v>205</v>
      </c>
      <c r="C1004" s="13" t="s">
        <v>1305</v>
      </c>
      <c r="D1004" s="36">
        <f t="shared" si="56"/>
        <v>8392000.8</v>
      </c>
      <c r="E1004" s="39">
        <v>0</v>
      </c>
      <c r="F1004" s="39">
        <v>0</v>
      </c>
      <c r="G1004" s="39">
        <v>0</v>
      </c>
      <c r="H1004" s="39">
        <v>0</v>
      </c>
      <c r="I1004" s="39">
        <v>0</v>
      </c>
      <c r="J1004" s="39">
        <v>0</v>
      </c>
      <c r="K1004" s="40">
        <v>4</v>
      </c>
      <c r="L1004" s="39">
        <v>8274000</v>
      </c>
      <c r="M1004" s="39">
        <v>0</v>
      </c>
      <c r="N1004" s="39">
        <v>0</v>
      </c>
      <c r="O1004" s="39">
        <v>0</v>
      </c>
      <c r="P1004" s="39">
        <v>0</v>
      </c>
      <c r="Q1004" s="39">
        <v>0</v>
      </c>
      <c r="R1004" s="39">
        <v>0</v>
      </c>
      <c r="S1004" s="39">
        <v>0</v>
      </c>
      <c r="T1004" s="39">
        <v>0</v>
      </c>
      <c r="U1004" s="39">
        <v>0</v>
      </c>
      <c r="V1004" s="39">
        <v>0</v>
      </c>
      <c r="W1004" s="39">
        <v>0</v>
      </c>
      <c r="X1004" s="39">
        <v>0</v>
      </c>
      <c r="Y1004" s="39">
        <v>0</v>
      </c>
      <c r="Z1004" s="39">
        <v>118000.8</v>
      </c>
      <c r="AA1004" s="39">
        <v>0</v>
      </c>
      <c r="AB1004" s="41">
        <v>2021</v>
      </c>
      <c r="AC1004" s="31"/>
    </row>
    <row r="1005" spans="1:29" ht="35.25" customHeight="1">
      <c r="A1005" s="11">
        <v>1</v>
      </c>
      <c r="B1005" s="2">
        <f>SUBTOTAL(103,$A$800:A1005)</f>
        <v>206</v>
      </c>
      <c r="C1005" s="13" t="s">
        <v>222</v>
      </c>
      <c r="D1005" s="36">
        <f t="shared" si="56"/>
        <v>6205500</v>
      </c>
      <c r="E1005" s="39">
        <v>0</v>
      </c>
      <c r="F1005" s="39">
        <v>0</v>
      </c>
      <c r="G1005" s="39">
        <v>0</v>
      </c>
      <c r="H1005" s="39">
        <v>0</v>
      </c>
      <c r="I1005" s="39">
        <v>0</v>
      </c>
      <c r="J1005" s="39">
        <v>0</v>
      </c>
      <c r="K1005" s="40">
        <v>3</v>
      </c>
      <c r="L1005" s="39">
        <v>6205500</v>
      </c>
      <c r="M1005" s="39">
        <v>0</v>
      </c>
      <c r="N1005" s="39">
        <v>0</v>
      </c>
      <c r="O1005" s="39">
        <v>0</v>
      </c>
      <c r="P1005" s="39">
        <v>0</v>
      </c>
      <c r="Q1005" s="39">
        <v>0</v>
      </c>
      <c r="R1005" s="39">
        <v>0</v>
      </c>
      <c r="S1005" s="39">
        <v>0</v>
      </c>
      <c r="T1005" s="39">
        <v>0</v>
      </c>
      <c r="U1005" s="39">
        <v>0</v>
      </c>
      <c r="V1005" s="39">
        <v>0</v>
      </c>
      <c r="W1005" s="39">
        <v>0</v>
      </c>
      <c r="X1005" s="39">
        <v>0</v>
      </c>
      <c r="Y1005" s="39">
        <v>0</v>
      </c>
      <c r="Z1005" s="39">
        <v>0</v>
      </c>
      <c r="AA1005" s="39">
        <v>0</v>
      </c>
      <c r="AB1005" s="41">
        <v>2021</v>
      </c>
      <c r="AC1005" s="31"/>
    </row>
    <row r="1006" spans="1:29" ht="35.25" customHeight="1">
      <c r="A1006" s="11">
        <v>1</v>
      </c>
      <c r="B1006" s="2">
        <f>SUBTOTAL(103,$A$800:A1006)</f>
        <v>207</v>
      </c>
      <c r="C1006" s="13" t="s">
        <v>1306</v>
      </c>
      <c r="D1006" s="36">
        <f t="shared" si="56"/>
        <v>14597500.8</v>
      </c>
      <c r="E1006" s="39">
        <v>0</v>
      </c>
      <c r="F1006" s="39">
        <v>0</v>
      </c>
      <c r="G1006" s="39">
        <v>0</v>
      </c>
      <c r="H1006" s="39">
        <v>0</v>
      </c>
      <c r="I1006" s="39">
        <v>0</v>
      </c>
      <c r="J1006" s="39">
        <v>0</v>
      </c>
      <c r="K1006" s="40">
        <v>7</v>
      </c>
      <c r="L1006" s="39">
        <v>14479500</v>
      </c>
      <c r="M1006" s="39">
        <v>0</v>
      </c>
      <c r="N1006" s="39">
        <v>0</v>
      </c>
      <c r="O1006" s="39">
        <v>0</v>
      </c>
      <c r="P1006" s="39">
        <v>0</v>
      </c>
      <c r="Q1006" s="39">
        <v>0</v>
      </c>
      <c r="R1006" s="39">
        <v>0</v>
      </c>
      <c r="S1006" s="39">
        <v>0</v>
      </c>
      <c r="T1006" s="39">
        <v>0</v>
      </c>
      <c r="U1006" s="39">
        <v>0</v>
      </c>
      <c r="V1006" s="39">
        <v>0</v>
      </c>
      <c r="W1006" s="39">
        <v>0</v>
      </c>
      <c r="X1006" s="39">
        <v>0</v>
      </c>
      <c r="Y1006" s="39">
        <v>0</v>
      </c>
      <c r="Z1006" s="39">
        <v>118000.8</v>
      </c>
      <c r="AA1006" s="39">
        <v>0</v>
      </c>
      <c r="AB1006" s="41">
        <v>2021</v>
      </c>
      <c r="AC1006" s="31"/>
    </row>
    <row r="1007" spans="1:29" ht="35.25" customHeight="1">
      <c r="A1007" s="11">
        <v>1</v>
      </c>
      <c r="B1007" s="2">
        <f>SUBTOTAL(103,$A$800:A1007)</f>
        <v>208</v>
      </c>
      <c r="C1007" s="13" t="s">
        <v>137</v>
      </c>
      <c r="D1007" s="36">
        <f t="shared" si="56"/>
        <v>12411000</v>
      </c>
      <c r="E1007" s="39">
        <v>0</v>
      </c>
      <c r="F1007" s="39">
        <v>0</v>
      </c>
      <c r="G1007" s="39">
        <v>0</v>
      </c>
      <c r="H1007" s="39">
        <v>0</v>
      </c>
      <c r="I1007" s="39">
        <v>0</v>
      </c>
      <c r="J1007" s="39">
        <v>0</v>
      </c>
      <c r="K1007" s="40">
        <v>6</v>
      </c>
      <c r="L1007" s="39">
        <v>12411000</v>
      </c>
      <c r="M1007" s="39">
        <v>0</v>
      </c>
      <c r="N1007" s="39">
        <v>0</v>
      </c>
      <c r="O1007" s="39">
        <v>0</v>
      </c>
      <c r="P1007" s="39">
        <v>0</v>
      </c>
      <c r="Q1007" s="39">
        <v>0</v>
      </c>
      <c r="R1007" s="39">
        <v>0</v>
      </c>
      <c r="S1007" s="39">
        <v>0</v>
      </c>
      <c r="T1007" s="39">
        <v>0</v>
      </c>
      <c r="U1007" s="39">
        <v>0</v>
      </c>
      <c r="V1007" s="39">
        <v>0</v>
      </c>
      <c r="W1007" s="39">
        <v>0</v>
      </c>
      <c r="X1007" s="39">
        <v>0</v>
      </c>
      <c r="Y1007" s="39">
        <v>0</v>
      </c>
      <c r="Z1007" s="39">
        <v>0</v>
      </c>
      <c r="AA1007" s="39">
        <v>0</v>
      </c>
      <c r="AB1007" s="41">
        <v>2021</v>
      </c>
      <c r="AC1007" s="31"/>
    </row>
    <row r="1008" spans="1:29" ht="35.25" customHeight="1">
      <c r="A1008" s="11">
        <v>1</v>
      </c>
      <c r="B1008" s="2">
        <f>SUBTOTAL(103,$A$800:A1008)</f>
        <v>209</v>
      </c>
      <c r="C1008" s="13" t="s">
        <v>1307</v>
      </c>
      <c r="D1008" s="36">
        <f t="shared" si="56"/>
        <v>7159108.8</v>
      </c>
      <c r="E1008" s="39">
        <v>0</v>
      </c>
      <c r="F1008" s="39">
        <v>0</v>
      </c>
      <c r="G1008" s="39">
        <v>0</v>
      </c>
      <c r="H1008" s="39">
        <v>0</v>
      </c>
      <c r="I1008" s="39">
        <v>0</v>
      </c>
      <c r="J1008" s="39">
        <v>0</v>
      </c>
      <c r="K1008" s="40">
        <v>3</v>
      </c>
      <c r="L1008" s="39">
        <v>7041108</v>
      </c>
      <c r="M1008" s="39">
        <v>0</v>
      </c>
      <c r="N1008" s="39">
        <v>0</v>
      </c>
      <c r="O1008" s="39">
        <v>0</v>
      </c>
      <c r="P1008" s="39">
        <v>0</v>
      </c>
      <c r="Q1008" s="39">
        <v>0</v>
      </c>
      <c r="R1008" s="39">
        <v>0</v>
      </c>
      <c r="S1008" s="39">
        <v>0</v>
      </c>
      <c r="T1008" s="39">
        <v>0</v>
      </c>
      <c r="U1008" s="39">
        <v>0</v>
      </c>
      <c r="V1008" s="39">
        <v>0</v>
      </c>
      <c r="W1008" s="39">
        <v>0</v>
      </c>
      <c r="X1008" s="39">
        <v>0</v>
      </c>
      <c r="Y1008" s="39">
        <v>0</v>
      </c>
      <c r="Z1008" s="39">
        <v>118000.8</v>
      </c>
      <c r="AA1008" s="39">
        <v>0</v>
      </c>
      <c r="AB1008" s="41">
        <v>2021</v>
      </c>
      <c r="AC1008" s="31"/>
    </row>
    <row r="1009" spans="1:29" ht="35.25" customHeight="1">
      <c r="A1009" s="11">
        <v>1</v>
      </c>
      <c r="B1009" s="2">
        <f>SUBTOTAL(103,$A$800:A1009)</f>
        <v>210</v>
      </c>
      <c r="C1009" s="13" t="s">
        <v>1308</v>
      </c>
      <c r="D1009" s="36">
        <f t="shared" si="56"/>
        <v>2433489.5999999996</v>
      </c>
      <c r="E1009" s="39">
        <v>0</v>
      </c>
      <c r="F1009" s="39">
        <v>0</v>
      </c>
      <c r="G1009" s="39">
        <v>0</v>
      </c>
      <c r="H1009" s="39">
        <v>0</v>
      </c>
      <c r="I1009" s="39">
        <v>0</v>
      </c>
      <c r="J1009" s="39">
        <v>0</v>
      </c>
      <c r="K1009" s="40">
        <v>1</v>
      </c>
      <c r="L1009" s="39">
        <v>2315488.8</v>
      </c>
      <c r="M1009" s="39">
        <v>0</v>
      </c>
      <c r="N1009" s="39">
        <v>0</v>
      </c>
      <c r="O1009" s="39">
        <v>0</v>
      </c>
      <c r="P1009" s="39">
        <v>0</v>
      </c>
      <c r="Q1009" s="39">
        <v>0</v>
      </c>
      <c r="R1009" s="39">
        <v>0</v>
      </c>
      <c r="S1009" s="39">
        <v>0</v>
      </c>
      <c r="T1009" s="39">
        <v>0</v>
      </c>
      <c r="U1009" s="39">
        <v>0</v>
      </c>
      <c r="V1009" s="39">
        <v>0</v>
      </c>
      <c r="W1009" s="39">
        <v>0</v>
      </c>
      <c r="X1009" s="39">
        <v>0</v>
      </c>
      <c r="Y1009" s="39">
        <v>0</v>
      </c>
      <c r="Z1009" s="39">
        <v>118000.8</v>
      </c>
      <c r="AA1009" s="39">
        <v>0</v>
      </c>
      <c r="AB1009" s="41">
        <v>2021</v>
      </c>
      <c r="AC1009" s="31"/>
    </row>
    <row r="1010" spans="1:29" ht="35.25" customHeight="1">
      <c r="A1010" s="11">
        <v>1</v>
      </c>
      <c r="B1010" s="2">
        <f>SUBTOTAL(103,$A$800:A1010)</f>
        <v>211</v>
      </c>
      <c r="C1010" s="13" t="s">
        <v>1309</v>
      </c>
      <c r="D1010" s="36">
        <f t="shared" si="56"/>
        <v>4777987.2</v>
      </c>
      <c r="E1010" s="39">
        <v>0</v>
      </c>
      <c r="F1010" s="39">
        <v>0</v>
      </c>
      <c r="G1010" s="39">
        <v>0</v>
      </c>
      <c r="H1010" s="39">
        <v>0</v>
      </c>
      <c r="I1010" s="39">
        <v>0</v>
      </c>
      <c r="J1010" s="39">
        <v>0</v>
      </c>
      <c r="K1010" s="40">
        <v>2</v>
      </c>
      <c r="L1010" s="39">
        <v>4659986.4</v>
      </c>
      <c r="M1010" s="39">
        <v>0</v>
      </c>
      <c r="N1010" s="39">
        <v>0</v>
      </c>
      <c r="O1010" s="39">
        <v>0</v>
      </c>
      <c r="P1010" s="39">
        <v>0</v>
      </c>
      <c r="Q1010" s="39">
        <v>0</v>
      </c>
      <c r="R1010" s="39">
        <v>0</v>
      </c>
      <c r="S1010" s="39">
        <v>0</v>
      </c>
      <c r="T1010" s="39">
        <v>0</v>
      </c>
      <c r="U1010" s="39">
        <v>0</v>
      </c>
      <c r="V1010" s="39">
        <v>0</v>
      </c>
      <c r="W1010" s="39">
        <v>0</v>
      </c>
      <c r="X1010" s="39">
        <v>0</v>
      </c>
      <c r="Y1010" s="39">
        <v>0</v>
      </c>
      <c r="Z1010" s="39">
        <v>118000.8</v>
      </c>
      <c r="AA1010" s="39">
        <v>0</v>
      </c>
      <c r="AB1010" s="41">
        <v>2021</v>
      </c>
      <c r="AC1010" s="31"/>
    </row>
    <row r="1011" spans="1:29" ht="35.25" customHeight="1">
      <c r="A1011" s="11">
        <v>1</v>
      </c>
      <c r="B1011" s="2">
        <f>SUBTOTAL(103,$A$800:A1011)</f>
        <v>212</v>
      </c>
      <c r="C1011" s="13" t="s">
        <v>1310</v>
      </c>
      <c r="D1011" s="36">
        <f t="shared" si="56"/>
        <v>4176612.8</v>
      </c>
      <c r="E1011" s="39">
        <v>0</v>
      </c>
      <c r="F1011" s="39">
        <v>0</v>
      </c>
      <c r="G1011" s="39">
        <v>0</v>
      </c>
      <c r="H1011" s="39">
        <v>0</v>
      </c>
      <c r="I1011" s="39">
        <v>0</v>
      </c>
      <c r="J1011" s="39">
        <v>0</v>
      </c>
      <c r="K1011" s="40">
        <v>2</v>
      </c>
      <c r="L1011" s="39">
        <v>4058612</v>
      </c>
      <c r="M1011" s="39">
        <v>0</v>
      </c>
      <c r="N1011" s="39">
        <v>0</v>
      </c>
      <c r="O1011" s="39">
        <v>0</v>
      </c>
      <c r="P1011" s="39">
        <v>0</v>
      </c>
      <c r="Q1011" s="39">
        <v>0</v>
      </c>
      <c r="R1011" s="39">
        <v>0</v>
      </c>
      <c r="S1011" s="39">
        <v>0</v>
      </c>
      <c r="T1011" s="39">
        <v>0</v>
      </c>
      <c r="U1011" s="39">
        <v>0</v>
      </c>
      <c r="V1011" s="39">
        <v>0</v>
      </c>
      <c r="W1011" s="39">
        <v>0</v>
      </c>
      <c r="X1011" s="39">
        <v>0</v>
      </c>
      <c r="Y1011" s="39">
        <v>0</v>
      </c>
      <c r="Z1011" s="39">
        <v>118000.8</v>
      </c>
      <c r="AA1011" s="39">
        <v>0</v>
      </c>
      <c r="AB1011" s="41">
        <v>2021</v>
      </c>
      <c r="AC1011" s="31"/>
    </row>
    <row r="1012" spans="1:28" ht="35.25" customHeight="1">
      <c r="A1012" s="11">
        <v>1</v>
      </c>
      <c r="B1012" s="2">
        <f>SUBTOTAL(103,$A$800:A1012)</f>
        <v>213</v>
      </c>
      <c r="C1012" s="13" t="s">
        <v>663</v>
      </c>
      <c r="D1012" s="36">
        <f t="shared" si="56"/>
        <v>553992.5</v>
      </c>
      <c r="E1012" s="39">
        <v>0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40">
        <v>0</v>
      </c>
      <c r="L1012" s="39">
        <v>0</v>
      </c>
      <c r="M1012" s="39">
        <v>0</v>
      </c>
      <c r="N1012" s="39">
        <v>0</v>
      </c>
      <c r="O1012" s="39">
        <v>553992.5</v>
      </c>
      <c r="P1012" s="39">
        <v>0</v>
      </c>
      <c r="Q1012" s="39">
        <v>0</v>
      </c>
      <c r="R1012" s="39">
        <v>0</v>
      </c>
      <c r="S1012" s="39">
        <v>0</v>
      </c>
      <c r="T1012" s="39">
        <v>0</v>
      </c>
      <c r="U1012" s="39">
        <v>0</v>
      </c>
      <c r="V1012" s="39">
        <v>0</v>
      </c>
      <c r="W1012" s="39">
        <v>0</v>
      </c>
      <c r="X1012" s="39">
        <v>0</v>
      </c>
      <c r="Y1012" s="39">
        <v>0</v>
      </c>
      <c r="Z1012" s="39">
        <v>0</v>
      </c>
      <c r="AA1012" s="39">
        <v>0</v>
      </c>
      <c r="AB1012" s="41" t="s">
        <v>1212</v>
      </c>
    </row>
    <row r="1013" spans="1:28" ht="35.25" customHeight="1">
      <c r="A1013" s="11">
        <v>1</v>
      </c>
      <c r="B1013" s="2">
        <f>SUBTOTAL(103,$A$800:A1013)</f>
        <v>214</v>
      </c>
      <c r="C1013" s="13" t="s">
        <v>389</v>
      </c>
      <c r="D1013" s="36">
        <f t="shared" si="56"/>
        <v>2257200</v>
      </c>
      <c r="E1013" s="39">
        <v>0</v>
      </c>
      <c r="F1013" s="39">
        <v>0</v>
      </c>
      <c r="G1013" s="39">
        <v>0</v>
      </c>
      <c r="H1013" s="39">
        <v>0</v>
      </c>
      <c r="I1013" s="39">
        <v>0</v>
      </c>
      <c r="J1013" s="39">
        <v>0</v>
      </c>
      <c r="K1013" s="40">
        <v>0</v>
      </c>
      <c r="L1013" s="39">
        <v>0</v>
      </c>
      <c r="M1013" s="39">
        <v>1115000</v>
      </c>
      <c r="N1013" s="39">
        <v>0</v>
      </c>
      <c r="O1013" s="39">
        <v>1142200</v>
      </c>
      <c r="P1013" s="39">
        <v>0</v>
      </c>
      <c r="Q1013" s="39">
        <v>0</v>
      </c>
      <c r="R1013" s="39">
        <v>0</v>
      </c>
      <c r="S1013" s="39">
        <v>0</v>
      </c>
      <c r="T1013" s="39">
        <v>0</v>
      </c>
      <c r="U1013" s="39">
        <v>0</v>
      </c>
      <c r="V1013" s="39">
        <v>0</v>
      </c>
      <c r="W1013" s="39">
        <v>0</v>
      </c>
      <c r="X1013" s="39">
        <v>0</v>
      </c>
      <c r="Y1013" s="39">
        <v>0</v>
      </c>
      <c r="Z1013" s="39">
        <v>0</v>
      </c>
      <c r="AA1013" s="39">
        <v>0</v>
      </c>
      <c r="AB1013" s="41" t="s">
        <v>1212</v>
      </c>
    </row>
    <row r="1014" spans="1:28" ht="35.25" customHeight="1">
      <c r="A1014" s="11">
        <v>1</v>
      </c>
      <c r="B1014" s="2">
        <f>SUBTOTAL(103,$A$800:A1014)</f>
        <v>215</v>
      </c>
      <c r="C1014" s="13" t="s">
        <v>67</v>
      </c>
      <c r="D1014" s="36">
        <f t="shared" si="56"/>
        <v>86647</v>
      </c>
      <c r="E1014" s="39">
        <v>0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40">
        <v>0</v>
      </c>
      <c r="L1014" s="39">
        <v>0</v>
      </c>
      <c r="M1014" s="39">
        <v>86647</v>
      </c>
      <c r="N1014" s="39">
        <v>0</v>
      </c>
      <c r="O1014" s="39">
        <v>0</v>
      </c>
      <c r="P1014" s="39">
        <v>0</v>
      </c>
      <c r="Q1014" s="39">
        <v>0</v>
      </c>
      <c r="R1014" s="39">
        <v>0</v>
      </c>
      <c r="S1014" s="39">
        <v>0</v>
      </c>
      <c r="T1014" s="39">
        <v>0</v>
      </c>
      <c r="U1014" s="39">
        <v>0</v>
      </c>
      <c r="V1014" s="39">
        <v>0</v>
      </c>
      <c r="W1014" s="39">
        <v>0</v>
      </c>
      <c r="X1014" s="39">
        <v>0</v>
      </c>
      <c r="Y1014" s="39">
        <v>0</v>
      </c>
      <c r="Z1014" s="39">
        <v>0</v>
      </c>
      <c r="AA1014" s="39">
        <v>0</v>
      </c>
      <c r="AB1014" s="41" t="s">
        <v>1212</v>
      </c>
    </row>
    <row r="1015" spans="1:28" ht="35.25" customHeight="1">
      <c r="A1015" s="11">
        <v>1</v>
      </c>
      <c r="B1015" s="2">
        <f>SUBTOTAL(103,$A$800:A1015)</f>
        <v>216</v>
      </c>
      <c r="C1015" s="13" t="s">
        <v>126</v>
      </c>
      <c r="D1015" s="36">
        <f t="shared" si="56"/>
        <v>959079</v>
      </c>
      <c r="E1015" s="39">
        <v>0</v>
      </c>
      <c r="F1015" s="39">
        <v>0</v>
      </c>
      <c r="G1015" s="39">
        <v>0</v>
      </c>
      <c r="H1015" s="39">
        <v>592237.8</v>
      </c>
      <c r="I1015" s="39">
        <v>253816.2</v>
      </c>
      <c r="J1015" s="39">
        <v>0</v>
      </c>
      <c r="K1015" s="40">
        <v>0</v>
      </c>
      <c r="L1015" s="39">
        <v>0</v>
      </c>
      <c r="M1015" s="39">
        <v>0</v>
      </c>
      <c r="N1015" s="39">
        <v>0</v>
      </c>
      <c r="O1015" s="39">
        <v>113025</v>
      </c>
      <c r="P1015" s="39">
        <v>0</v>
      </c>
      <c r="Q1015" s="39">
        <v>0</v>
      </c>
      <c r="R1015" s="39">
        <v>0</v>
      </c>
      <c r="S1015" s="39">
        <v>0</v>
      </c>
      <c r="T1015" s="39">
        <v>0</v>
      </c>
      <c r="U1015" s="39">
        <v>0</v>
      </c>
      <c r="V1015" s="39">
        <v>0</v>
      </c>
      <c r="W1015" s="39">
        <v>0</v>
      </c>
      <c r="X1015" s="39">
        <v>0</v>
      </c>
      <c r="Y1015" s="39">
        <v>0</v>
      </c>
      <c r="Z1015" s="39">
        <v>0</v>
      </c>
      <c r="AA1015" s="39">
        <v>0</v>
      </c>
      <c r="AB1015" s="41" t="s">
        <v>1212</v>
      </c>
    </row>
    <row r="1016" spans="1:28" ht="35.25" customHeight="1">
      <c r="A1016" s="11">
        <v>1</v>
      </c>
      <c r="B1016" s="2">
        <f>SUBTOTAL(103,$A$800:A1016)</f>
        <v>217</v>
      </c>
      <c r="C1016" s="13" t="s">
        <v>357</v>
      </c>
      <c r="D1016" s="36">
        <f t="shared" si="56"/>
        <v>385524</v>
      </c>
      <c r="E1016" s="39">
        <v>0</v>
      </c>
      <c r="F1016" s="39">
        <v>0</v>
      </c>
      <c r="G1016" s="39">
        <v>0</v>
      </c>
      <c r="H1016" s="39">
        <v>0</v>
      </c>
      <c r="I1016" s="39">
        <v>0</v>
      </c>
      <c r="J1016" s="39">
        <v>0</v>
      </c>
      <c r="K1016" s="40">
        <v>0</v>
      </c>
      <c r="L1016" s="39">
        <v>0</v>
      </c>
      <c r="M1016" s="39">
        <v>0</v>
      </c>
      <c r="N1016" s="39">
        <v>0</v>
      </c>
      <c r="O1016" s="39">
        <v>385524</v>
      </c>
      <c r="P1016" s="39">
        <v>0</v>
      </c>
      <c r="Q1016" s="39">
        <v>0</v>
      </c>
      <c r="R1016" s="39">
        <v>0</v>
      </c>
      <c r="S1016" s="39">
        <v>0</v>
      </c>
      <c r="T1016" s="39">
        <v>0</v>
      </c>
      <c r="U1016" s="39">
        <v>0</v>
      </c>
      <c r="V1016" s="39">
        <v>0</v>
      </c>
      <c r="W1016" s="39">
        <v>0</v>
      </c>
      <c r="X1016" s="39">
        <v>0</v>
      </c>
      <c r="Y1016" s="39">
        <v>0</v>
      </c>
      <c r="Z1016" s="39">
        <v>0</v>
      </c>
      <c r="AA1016" s="39">
        <v>0</v>
      </c>
      <c r="AB1016" s="41" t="s">
        <v>1212</v>
      </c>
    </row>
    <row r="1017" spans="1:28" ht="35.25" customHeight="1">
      <c r="A1017" s="11">
        <v>1</v>
      </c>
      <c r="B1017" s="2">
        <f>SUBTOTAL(103,$A$800:A1017)</f>
        <v>218</v>
      </c>
      <c r="C1017" s="13" t="s">
        <v>613</v>
      </c>
      <c r="D1017" s="36">
        <f t="shared" si="56"/>
        <v>2225740</v>
      </c>
      <c r="E1017" s="39">
        <v>0</v>
      </c>
      <c r="F1017" s="39">
        <v>0</v>
      </c>
      <c r="G1017" s="39">
        <v>0</v>
      </c>
      <c r="H1017" s="39">
        <v>0</v>
      </c>
      <c r="I1017" s="39">
        <v>0</v>
      </c>
      <c r="J1017" s="39">
        <v>0</v>
      </c>
      <c r="K1017" s="40">
        <v>0</v>
      </c>
      <c r="L1017" s="39">
        <v>0</v>
      </c>
      <c r="M1017" s="39">
        <v>0</v>
      </c>
      <c r="N1017" s="39">
        <v>0</v>
      </c>
      <c r="O1017" s="39">
        <v>2225740</v>
      </c>
      <c r="P1017" s="39">
        <v>0</v>
      </c>
      <c r="Q1017" s="39">
        <v>0</v>
      </c>
      <c r="R1017" s="39">
        <v>0</v>
      </c>
      <c r="S1017" s="39">
        <v>0</v>
      </c>
      <c r="T1017" s="39">
        <v>0</v>
      </c>
      <c r="U1017" s="39">
        <v>0</v>
      </c>
      <c r="V1017" s="39">
        <v>0</v>
      </c>
      <c r="W1017" s="39">
        <v>0</v>
      </c>
      <c r="X1017" s="39">
        <v>0</v>
      </c>
      <c r="Y1017" s="39">
        <v>0</v>
      </c>
      <c r="Z1017" s="39">
        <v>0</v>
      </c>
      <c r="AA1017" s="39">
        <v>0</v>
      </c>
      <c r="AB1017" s="41" t="s">
        <v>1212</v>
      </c>
    </row>
    <row r="1018" spans="1:28" ht="35.25" customHeight="1">
      <c r="A1018" s="11">
        <v>1</v>
      </c>
      <c r="B1018" s="2">
        <f>SUBTOTAL(103,$A$800:A1018)</f>
        <v>219</v>
      </c>
      <c r="C1018" s="13" t="s">
        <v>639</v>
      </c>
      <c r="D1018" s="36">
        <f t="shared" si="56"/>
        <v>3949906.89</v>
      </c>
      <c r="E1018" s="39">
        <v>0</v>
      </c>
      <c r="F1018" s="39">
        <v>0</v>
      </c>
      <c r="G1018" s="39">
        <v>0</v>
      </c>
      <c r="H1018" s="39">
        <v>0</v>
      </c>
      <c r="I1018" s="39">
        <v>177970</v>
      </c>
      <c r="J1018" s="39">
        <v>0</v>
      </c>
      <c r="K1018" s="40">
        <v>0</v>
      </c>
      <c r="L1018" s="39">
        <v>0</v>
      </c>
      <c r="M1018" s="39">
        <v>3479936.89</v>
      </c>
      <c r="N1018" s="39">
        <v>0</v>
      </c>
      <c r="O1018" s="39">
        <v>292000</v>
      </c>
      <c r="P1018" s="39">
        <v>0</v>
      </c>
      <c r="Q1018" s="39">
        <v>0</v>
      </c>
      <c r="R1018" s="39">
        <v>0</v>
      </c>
      <c r="S1018" s="39">
        <v>0</v>
      </c>
      <c r="T1018" s="39">
        <v>0</v>
      </c>
      <c r="U1018" s="39">
        <v>0</v>
      </c>
      <c r="V1018" s="39">
        <v>0</v>
      </c>
      <c r="W1018" s="39">
        <v>0</v>
      </c>
      <c r="X1018" s="39">
        <v>0</v>
      </c>
      <c r="Y1018" s="39">
        <v>0</v>
      </c>
      <c r="Z1018" s="39">
        <v>0</v>
      </c>
      <c r="AA1018" s="39">
        <v>0</v>
      </c>
      <c r="AB1018" s="41" t="s">
        <v>1212</v>
      </c>
    </row>
    <row r="1019" spans="1:28" ht="35.25" customHeight="1">
      <c r="A1019" s="11">
        <v>1</v>
      </c>
      <c r="B1019" s="2">
        <f>SUBTOTAL(103,$A$800:A1019)</f>
        <v>220</v>
      </c>
      <c r="C1019" s="13" t="s">
        <v>749</v>
      </c>
      <c r="D1019" s="36">
        <f t="shared" si="56"/>
        <v>895000</v>
      </c>
      <c r="E1019" s="39">
        <v>0</v>
      </c>
      <c r="F1019" s="39">
        <v>0</v>
      </c>
      <c r="G1019" s="39">
        <v>895000</v>
      </c>
      <c r="H1019" s="39">
        <v>0</v>
      </c>
      <c r="I1019" s="39">
        <v>0</v>
      </c>
      <c r="J1019" s="39">
        <v>0</v>
      </c>
      <c r="K1019" s="40">
        <v>0</v>
      </c>
      <c r="L1019" s="39">
        <v>0</v>
      </c>
      <c r="M1019" s="39">
        <v>0</v>
      </c>
      <c r="N1019" s="39">
        <v>0</v>
      </c>
      <c r="O1019" s="39">
        <v>0</v>
      </c>
      <c r="P1019" s="39">
        <v>0</v>
      </c>
      <c r="Q1019" s="39">
        <v>0</v>
      </c>
      <c r="R1019" s="39">
        <v>0</v>
      </c>
      <c r="S1019" s="39">
        <v>0</v>
      </c>
      <c r="T1019" s="39">
        <v>0</v>
      </c>
      <c r="U1019" s="39">
        <v>0</v>
      </c>
      <c r="V1019" s="39">
        <v>0</v>
      </c>
      <c r="W1019" s="39">
        <v>0</v>
      </c>
      <c r="X1019" s="39">
        <v>0</v>
      </c>
      <c r="Y1019" s="39">
        <v>0</v>
      </c>
      <c r="Z1019" s="39">
        <v>0</v>
      </c>
      <c r="AA1019" s="39">
        <v>0</v>
      </c>
      <c r="AB1019" s="41" t="s">
        <v>1212</v>
      </c>
    </row>
    <row r="1020" spans="1:28" ht="35.25" customHeight="1">
      <c r="A1020" s="11">
        <v>1</v>
      </c>
      <c r="B1020" s="2">
        <f>SUBTOTAL(103,$A$800:A1020)</f>
        <v>221</v>
      </c>
      <c r="C1020" s="13" t="s">
        <v>623</v>
      </c>
      <c r="D1020" s="36">
        <f t="shared" si="56"/>
        <v>394900.43</v>
      </c>
      <c r="E1020" s="39">
        <v>0</v>
      </c>
      <c r="F1020" s="39">
        <v>0</v>
      </c>
      <c r="G1020" s="39">
        <v>0</v>
      </c>
      <c r="H1020" s="39">
        <v>0</v>
      </c>
      <c r="I1020" s="39">
        <v>0</v>
      </c>
      <c r="J1020" s="39">
        <v>0</v>
      </c>
      <c r="K1020" s="40">
        <v>0</v>
      </c>
      <c r="L1020" s="39">
        <v>0</v>
      </c>
      <c r="M1020" s="39">
        <v>0</v>
      </c>
      <c r="N1020" s="39">
        <v>0</v>
      </c>
      <c r="O1020" s="39">
        <v>394900.43</v>
      </c>
      <c r="P1020" s="39">
        <v>0</v>
      </c>
      <c r="Q1020" s="39">
        <v>0</v>
      </c>
      <c r="R1020" s="39">
        <v>0</v>
      </c>
      <c r="S1020" s="39">
        <v>0</v>
      </c>
      <c r="T1020" s="39">
        <v>0</v>
      </c>
      <c r="U1020" s="39">
        <v>0</v>
      </c>
      <c r="V1020" s="39">
        <v>0</v>
      </c>
      <c r="W1020" s="39">
        <v>0</v>
      </c>
      <c r="X1020" s="39">
        <v>0</v>
      </c>
      <c r="Y1020" s="39">
        <v>0</v>
      </c>
      <c r="Z1020" s="39">
        <v>0</v>
      </c>
      <c r="AA1020" s="39">
        <v>0</v>
      </c>
      <c r="AB1020" s="41" t="s">
        <v>1212</v>
      </c>
    </row>
    <row r="1021" spans="1:28" ht="35.25" customHeight="1">
      <c r="A1021" s="11">
        <v>1</v>
      </c>
      <c r="B1021" s="2">
        <f>SUBTOTAL(103,$A$800:A1021)</f>
        <v>222</v>
      </c>
      <c r="C1021" s="13" t="s">
        <v>402</v>
      </c>
      <c r="D1021" s="36">
        <f t="shared" si="56"/>
        <v>335965.7</v>
      </c>
      <c r="E1021" s="39">
        <v>0</v>
      </c>
      <c r="F1021" s="39">
        <v>0</v>
      </c>
      <c r="G1021" s="39">
        <v>0</v>
      </c>
      <c r="H1021" s="39">
        <v>0</v>
      </c>
      <c r="I1021" s="39">
        <v>0</v>
      </c>
      <c r="J1021" s="39">
        <v>0</v>
      </c>
      <c r="K1021" s="40">
        <v>0</v>
      </c>
      <c r="L1021" s="39">
        <v>0</v>
      </c>
      <c r="M1021" s="39">
        <v>0</v>
      </c>
      <c r="N1021" s="39">
        <v>0</v>
      </c>
      <c r="O1021" s="39">
        <v>335965.7</v>
      </c>
      <c r="P1021" s="39">
        <v>0</v>
      </c>
      <c r="Q1021" s="39">
        <v>0</v>
      </c>
      <c r="R1021" s="39">
        <v>0</v>
      </c>
      <c r="S1021" s="39">
        <v>0</v>
      </c>
      <c r="T1021" s="39">
        <v>0</v>
      </c>
      <c r="U1021" s="39">
        <v>0</v>
      </c>
      <c r="V1021" s="39">
        <v>0</v>
      </c>
      <c r="W1021" s="39">
        <v>0</v>
      </c>
      <c r="X1021" s="39">
        <v>0</v>
      </c>
      <c r="Y1021" s="39">
        <v>0</v>
      </c>
      <c r="Z1021" s="39">
        <v>0</v>
      </c>
      <c r="AA1021" s="39">
        <v>0</v>
      </c>
      <c r="AB1021" s="41" t="s">
        <v>1212</v>
      </c>
    </row>
    <row r="1022" spans="1:28" ht="35.25" customHeight="1">
      <c r="A1022" s="11">
        <v>1</v>
      </c>
      <c r="B1022" s="2">
        <f>SUBTOTAL(103,$A$800:A1022)</f>
        <v>223</v>
      </c>
      <c r="C1022" s="13" t="s">
        <v>424</v>
      </c>
      <c r="D1022" s="36">
        <f t="shared" si="56"/>
        <v>1973770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40">
        <v>0</v>
      </c>
      <c r="L1022" s="39">
        <v>0</v>
      </c>
      <c r="M1022" s="39">
        <v>1525610</v>
      </c>
      <c r="N1022" s="39">
        <v>0</v>
      </c>
      <c r="O1022" s="39">
        <v>448160</v>
      </c>
      <c r="P1022" s="39">
        <v>0</v>
      </c>
      <c r="Q1022" s="39">
        <v>0</v>
      </c>
      <c r="R1022" s="39">
        <v>0</v>
      </c>
      <c r="S1022" s="39">
        <v>0</v>
      </c>
      <c r="T1022" s="39">
        <v>0</v>
      </c>
      <c r="U1022" s="39">
        <v>0</v>
      </c>
      <c r="V1022" s="39">
        <v>0</v>
      </c>
      <c r="W1022" s="39">
        <v>0</v>
      </c>
      <c r="X1022" s="39">
        <v>0</v>
      </c>
      <c r="Y1022" s="39">
        <v>0</v>
      </c>
      <c r="Z1022" s="39">
        <v>0</v>
      </c>
      <c r="AA1022" s="39">
        <v>0</v>
      </c>
      <c r="AB1022" s="41" t="s">
        <v>1212</v>
      </c>
    </row>
    <row r="1023" spans="1:28" ht="35.25" customHeight="1">
      <c r="A1023" s="11">
        <v>1</v>
      </c>
      <c r="B1023" s="2">
        <f>SUBTOTAL(103,$A$800:A1023)</f>
        <v>224</v>
      </c>
      <c r="C1023" s="13" t="s">
        <v>716</v>
      </c>
      <c r="D1023" s="36">
        <f t="shared" si="56"/>
        <v>364206.21</v>
      </c>
      <c r="E1023" s="39">
        <v>0</v>
      </c>
      <c r="F1023" s="39">
        <v>0</v>
      </c>
      <c r="G1023" s="39">
        <v>0</v>
      </c>
      <c r="H1023" s="39">
        <v>0</v>
      </c>
      <c r="I1023" s="39">
        <v>0</v>
      </c>
      <c r="J1023" s="39">
        <v>0</v>
      </c>
      <c r="K1023" s="40">
        <v>0</v>
      </c>
      <c r="L1023" s="39">
        <v>0</v>
      </c>
      <c r="M1023" s="39">
        <v>0</v>
      </c>
      <c r="N1023" s="39">
        <v>0</v>
      </c>
      <c r="O1023" s="39">
        <v>364206.21</v>
      </c>
      <c r="P1023" s="39">
        <v>0</v>
      </c>
      <c r="Q1023" s="39">
        <v>0</v>
      </c>
      <c r="R1023" s="39">
        <v>0</v>
      </c>
      <c r="S1023" s="39">
        <v>0</v>
      </c>
      <c r="T1023" s="39">
        <v>0</v>
      </c>
      <c r="U1023" s="39">
        <v>0</v>
      </c>
      <c r="V1023" s="39">
        <v>0</v>
      </c>
      <c r="W1023" s="39">
        <v>0</v>
      </c>
      <c r="X1023" s="39">
        <v>0</v>
      </c>
      <c r="Y1023" s="39">
        <v>0</v>
      </c>
      <c r="Z1023" s="39">
        <v>0</v>
      </c>
      <c r="AA1023" s="39">
        <v>0</v>
      </c>
      <c r="AB1023" s="41" t="s">
        <v>1212</v>
      </c>
    </row>
    <row r="1024" spans="1:28" ht="35.25" customHeight="1">
      <c r="A1024" s="11">
        <v>1</v>
      </c>
      <c r="B1024" s="2">
        <f>SUBTOTAL(103,$A$800:A1024)</f>
        <v>225</v>
      </c>
      <c r="C1024" s="13" t="s">
        <v>543</v>
      </c>
      <c r="D1024" s="36">
        <f t="shared" si="56"/>
        <v>897000</v>
      </c>
      <c r="E1024" s="39">
        <v>0</v>
      </c>
      <c r="F1024" s="39">
        <v>0</v>
      </c>
      <c r="G1024" s="39">
        <v>507000</v>
      </c>
      <c r="H1024" s="39">
        <v>0</v>
      </c>
      <c r="I1024" s="39">
        <v>0</v>
      </c>
      <c r="J1024" s="39">
        <v>0</v>
      </c>
      <c r="K1024" s="40">
        <v>0</v>
      </c>
      <c r="L1024" s="39">
        <v>0</v>
      </c>
      <c r="M1024" s="39">
        <v>0</v>
      </c>
      <c r="N1024" s="39">
        <v>0</v>
      </c>
      <c r="O1024" s="39">
        <v>390000</v>
      </c>
      <c r="P1024" s="39">
        <v>0</v>
      </c>
      <c r="Q1024" s="39">
        <v>0</v>
      </c>
      <c r="R1024" s="39">
        <v>0</v>
      </c>
      <c r="S1024" s="39">
        <v>0</v>
      </c>
      <c r="T1024" s="39">
        <v>0</v>
      </c>
      <c r="U1024" s="39">
        <v>0</v>
      </c>
      <c r="V1024" s="39">
        <v>0</v>
      </c>
      <c r="W1024" s="39">
        <v>0</v>
      </c>
      <c r="X1024" s="39">
        <v>0</v>
      </c>
      <c r="Y1024" s="39">
        <v>0</v>
      </c>
      <c r="Z1024" s="39">
        <v>0</v>
      </c>
      <c r="AA1024" s="39">
        <v>0</v>
      </c>
      <c r="AB1024" s="41" t="s">
        <v>1212</v>
      </c>
    </row>
    <row r="1025" spans="1:28" ht="35.25" customHeight="1">
      <c r="A1025" s="11">
        <v>1</v>
      </c>
      <c r="B1025" s="2">
        <f>SUBTOTAL(103,$A$800:A1025)</f>
        <v>226</v>
      </c>
      <c r="C1025" s="13" t="s">
        <v>769</v>
      </c>
      <c r="D1025" s="36">
        <f t="shared" si="56"/>
        <v>704158</v>
      </c>
      <c r="E1025" s="39">
        <v>0</v>
      </c>
      <c r="F1025" s="39">
        <v>0</v>
      </c>
      <c r="G1025" s="39">
        <v>0</v>
      </c>
      <c r="H1025" s="39">
        <v>0</v>
      </c>
      <c r="I1025" s="39">
        <v>0</v>
      </c>
      <c r="J1025" s="39">
        <v>0</v>
      </c>
      <c r="K1025" s="40">
        <v>0</v>
      </c>
      <c r="L1025" s="39">
        <v>0</v>
      </c>
      <c r="M1025" s="39">
        <v>704158</v>
      </c>
      <c r="N1025" s="39">
        <v>0</v>
      </c>
      <c r="O1025" s="39">
        <v>0</v>
      </c>
      <c r="P1025" s="39">
        <v>0</v>
      </c>
      <c r="Q1025" s="39">
        <v>0</v>
      </c>
      <c r="R1025" s="39">
        <v>0</v>
      </c>
      <c r="S1025" s="39">
        <v>0</v>
      </c>
      <c r="T1025" s="39">
        <v>0</v>
      </c>
      <c r="U1025" s="39">
        <v>0</v>
      </c>
      <c r="V1025" s="39">
        <v>0</v>
      </c>
      <c r="W1025" s="39">
        <v>0</v>
      </c>
      <c r="X1025" s="39">
        <v>0</v>
      </c>
      <c r="Y1025" s="39">
        <v>0</v>
      </c>
      <c r="Z1025" s="39">
        <v>0</v>
      </c>
      <c r="AA1025" s="39">
        <v>0</v>
      </c>
      <c r="AB1025" s="41" t="s">
        <v>1212</v>
      </c>
    </row>
    <row r="1026" spans="1:28" ht="35.25" customHeight="1">
      <c r="A1026" s="11">
        <v>1</v>
      </c>
      <c r="B1026" s="2">
        <f>SUBTOTAL(103,$A$800:A1026)</f>
        <v>227</v>
      </c>
      <c r="C1026" s="13" t="s">
        <v>894</v>
      </c>
      <c r="D1026" s="36">
        <f t="shared" si="56"/>
        <v>644000.09</v>
      </c>
      <c r="E1026" s="39">
        <v>0</v>
      </c>
      <c r="F1026" s="39">
        <v>0</v>
      </c>
      <c r="G1026" s="39">
        <v>0</v>
      </c>
      <c r="H1026" s="39">
        <v>0</v>
      </c>
      <c r="I1026" s="39">
        <v>0</v>
      </c>
      <c r="J1026" s="39">
        <v>0</v>
      </c>
      <c r="K1026" s="40">
        <v>0</v>
      </c>
      <c r="L1026" s="39">
        <v>0</v>
      </c>
      <c r="M1026" s="39">
        <v>644000.09</v>
      </c>
      <c r="N1026" s="39">
        <v>0</v>
      </c>
      <c r="O1026" s="39">
        <v>0</v>
      </c>
      <c r="P1026" s="39">
        <v>0</v>
      </c>
      <c r="Q1026" s="39">
        <v>0</v>
      </c>
      <c r="R1026" s="39">
        <v>0</v>
      </c>
      <c r="S1026" s="39">
        <v>0</v>
      </c>
      <c r="T1026" s="39">
        <v>0</v>
      </c>
      <c r="U1026" s="39">
        <v>0</v>
      </c>
      <c r="V1026" s="39">
        <v>0</v>
      </c>
      <c r="W1026" s="39">
        <v>0</v>
      </c>
      <c r="X1026" s="39">
        <v>0</v>
      </c>
      <c r="Y1026" s="39">
        <v>0</v>
      </c>
      <c r="Z1026" s="39">
        <v>0</v>
      </c>
      <c r="AA1026" s="39">
        <v>0</v>
      </c>
      <c r="AB1026" s="41" t="s">
        <v>1212</v>
      </c>
    </row>
    <row r="1027" spans="1:28" ht="35.25" customHeight="1">
      <c r="A1027" s="11">
        <v>1</v>
      </c>
      <c r="B1027" s="2">
        <f>SUBTOTAL(103,$A$800:A1027)</f>
        <v>228</v>
      </c>
      <c r="C1027" s="13" t="s">
        <v>900</v>
      </c>
      <c r="D1027" s="36">
        <f t="shared" si="56"/>
        <v>597957</v>
      </c>
      <c r="E1027" s="39">
        <v>0</v>
      </c>
      <c r="F1027" s="39">
        <v>0</v>
      </c>
      <c r="G1027" s="39">
        <v>597957</v>
      </c>
      <c r="H1027" s="39">
        <v>0</v>
      </c>
      <c r="I1027" s="39">
        <v>0</v>
      </c>
      <c r="J1027" s="39">
        <v>0</v>
      </c>
      <c r="K1027" s="40">
        <v>0</v>
      </c>
      <c r="L1027" s="39">
        <v>0</v>
      </c>
      <c r="M1027" s="39">
        <v>0</v>
      </c>
      <c r="N1027" s="39">
        <v>0</v>
      </c>
      <c r="O1027" s="39">
        <v>0</v>
      </c>
      <c r="P1027" s="39">
        <v>0</v>
      </c>
      <c r="Q1027" s="39">
        <v>0</v>
      </c>
      <c r="R1027" s="39">
        <v>0</v>
      </c>
      <c r="S1027" s="39">
        <v>0</v>
      </c>
      <c r="T1027" s="39">
        <v>0</v>
      </c>
      <c r="U1027" s="39">
        <v>0</v>
      </c>
      <c r="V1027" s="39">
        <v>0</v>
      </c>
      <c r="W1027" s="39">
        <v>0</v>
      </c>
      <c r="X1027" s="39">
        <v>0</v>
      </c>
      <c r="Y1027" s="39">
        <v>0</v>
      </c>
      <c r="Z1027" s="39">
        <v>0</v>
      </c>
      <c r="AA1027" s="39">
        <v>0</v>
      </c>
      <c r="AB1027" s="41" t="s">
        <v>1212</v>
      </c>
    </row>
    <row r="1028" spans="1:28" ht="35.25" customHeight="1">
      <c r="A1028" s="11">
        <v>1</v>
      </c>
      <c r="B1028" s="2">
        <f>SUBTOTAL(103,$A$800:A1028)</f>
        <v>229</v>
      </c>
      <c r="C1028" s="13" t="s">
        <v>556</v>
      </c>
      <c r="D1028" s="36">
        <f t="shared" si="56"/>
        <v>222380.68</v>
      </c>
      <c r="E1028" s="39">
        <v>0</v>
      </c>
      <c r="F1028" s="39">
        <v>0</v>
      </c>
      <c r="G1028" s="39">
        <v>0</v>
      </c>
      <c r="H1028" s="39">
        <v>0</v>
      </c>
      <c r="I1028" s="39">
        <v>0</v>
      </c>
      <c r="J1028" s="39">
        <v>0</v>
      </c>
      <c r="K1028" s="40">
        <v>0</v>
      </c>
      <c r="L1028" s="39">
        <v>0</v>
      </c>
      <c r="M1028" s="39">
        <v>0</v>
      </c>
      <c r="N1028" s="39">
        <v>0</v>
      </c>
      <c r="O1028" s="39">
        <v>0</v>
      </c>
      <c r="P1028" s="39">
        <v>222380.68</v>
      </c>
      <c r="Q1028" s="39">
        <v>0</v>
      </c>
      <c r="R1028" s="39">
        <v>0</v>
      </c>
      <c r="S1028" s="39">
        <v>0</v>
      </c>
      <c r="T1028" s="39">
        <v>0</v>
      </c>
      <c r="U1028" s="39">
        <v>0</v>
      </c>
      <c r="V1028" s="39">
        <v>0</v>
      </c>
      <c r="W1028" s="39">
        <v>0</v>
      </c>
      <c r="X1028" s="39">
        <v>0</v>
      </c>
      <c r="Y1028" s="39">
        <v>0</v>
      </c>
      <c r="Z1028" s="39">
        <v>0</v>
      </c>
      <c r="AA1028" s="39">
        <v>0</v>
      </c>
      <c r="AB1028" s="41" t="s">
        <v>1212</v>
      </c>
    </row>
    <row r="1029" spans="1:28" ht="35.25" customHeight="1">
      <c r="A1029" s="11">
        <v>1</v>
      </c>
      <c r="B1029" s="2">
        <f>SUBTOTAL(103,$A$800:A1029)</f>
        <v>230</v>
      </c>
      <c r="C1029" s="13" t="s">
        <v>544</v>
      </c>
      <c r="D1029" s="36">
        <f aca="true" t="shared" si="57" ref="D1029:D1058">E1029+F1029+G1029+H1029+I1029+J1029+L1029+M1029+N1029+O1029+P1029+Q1029+R1029+S1029+T1029+U1029+V1029+W1029+X1029+Y1029+Z1029+AA1029</f>
        <v>89763.8</v>
      </c>
      <c r="E1029" s="39">
        <v>0</v>
      </c>
      <c r="F1029" s="39">
        <v>0</v>
      </c>
      <c r="G1029" s="39">
        <v>0</v>
      </c>
      <c r="H1029" s="39">
        <v>0</v>
      </c>
      <c r="I1029" s="39">
        <v>0</v>
      </c>
      <c r="J1029" s="39">
        <v>0</v>
      </c>
      <c r="K1029" s="40">
        <v>0</v>
      </c>
      <c r="L1029" s="39">
        <v>0</v>
      </c>
      <c r="M1029" s="39">
        <v>0</v>
      </c>
      <c r="N1029" s="39">
        <v>0</v>
      </c>
      <c r="O1029" s="39">
        <v>89763.8</v>
      </c>
      <c r="P1029" s="39">
        <v>0</v>
      </c>
      <c r="Q1029" s="39">
        <v>0</v>
      </c>
      <c r="R1029" s="39">
        <v>0</v>
      </c>
      <c r="S1029" s="39">
        <v>0</v>
      </c>
      <c r="T1029" s="39">
        <v>0</v>
      </c>
      <c r="U1029" s="39">
        <v>0</v>
      </c>
      <c r="V1029" s="39">
        <v>0</v>
      </c>
      <c r="W1029" s="39">
        <v>0</v>
      </c>
      <c r="X1029" s="39">
        <v>0</v>
      </c>
      <c r="Y1029" s="39">
        <v>0</v>
      </c>
      <c r="Z1029" s="39">
        <v>0</v>
      </c>
      <c r="AA1029" s="39">
        <v>0</v>
      </c>
      <c r="AB1029" s="41" t="s">
        <v>1212</v>
      </c>
    </row>
    <row r="1030" spans="1:28" ht="35.25" customHeight="1">
      <c r="A1030" s="11">
        <v>1</v>
      </c>
      <c r="B1030" s="2">
        <f>SUBTOTAL(103,$A$800:A1030)</f>
        <v>231</v>
      </c>
      <c r="C1030" s="13" t="s">
        <v>688</v>
      </c>
      <c r="D1030" s="36">
        <f t="shared" si="57"/>
        <v>824611.2000000001</v>
      </c>
      <c r="E1030" s="39">
        <v>0</v>
      </c>
      <c r="F1030" s="39">
        <v>0</v>
      </c>
      <c r="G1030" s="39">
        <v>607124</v>
      </c>
      <c r="H1030" s="39">
        <v>0</v>
      </c>
      <c r="I1030" s="39">
        <v>0</v>
      </c>
      <c r="J1030" s="39">
        <v>0</v>
      </c>
      <c r="K1030" s="40">
        <v>1</v>
      </c>
      <c r="L1030" s="39">
        <v>152241.04</v>
      </c>
      <c r="M1030" s="39">
        <v>0</v>
      </c>
      <c r="N1030" s="39">
        <v>0</v>
      </c>
      <c r="O1030" s="39">
        <v>65246.16</v>
      </c>
      <c r="P1030" s="39">
        <v>0</v>
      </c>
      <c r="Q1030" s="39">
        <v>0</v>
      </c>
      <c r="R1030" s="39">
        <v>0</v>
      </c>
      <c r="S1030" s="39">
        <v>0</v>
      </c>
      <c r="T1030" s="39">
        <v>0</v>
      </c>
      <c r="U1030" s="39">
        <v>0</v>
      </c>
      <c r="V1030" s="39">
        <v>0</v>
      </c>
      <c r="W1030" s="39">
        <v>0</v>
      </c>
      <c r="X1030" s="39">
        <v>0</v>
      </c>
      <c r="Y1030" s="39">
        <v>0</v>
      </c>
      <c r="Z1030" s="39">
        <v>0</v>
      </c>
      <c r="AA1030" s="39">
        <v>0</v>
      </c>
      <c r="AB1030" s="41" t="s">
        <v>1212</v>
      </c>
    </row>
    <row r="1031" spans="1:28" ht="35.25" customHeight="1">
      <c r="A1031" s="11">
        <v>1</v>
      </c>
      <c r="B1031" s="2">
        <f>SUBTOTAL(103,$A$800:A1031)</f>
        <v>232</v>
      </c>
      <c r="C1031" s="13" t="s">
        <v>1315</v>
      </c>
      <c r="D1031" s="36">
        <f t="shared" si="57"/>
        <v>1996226</v>
      </c>
      <c r="E1031" s="39">
        <v>0</v>
      </c>
      <c r="F1031" s="39">
        <v>0</v>
      </c>
      <c r="G1031" s="39">
        <v>0</v>
      </c>
      <c r="H1031" s="39">
        <v>0</v>
      </c>
      <c r="I1031" s="39">
        <v>0</v>
      </c>
      <c r="J1031" s="39">
        <v>0</v>
      </c>
      <c r="K1031" s="40">
        <v>0</v>
      </c>
      <c r="L1031" s="39">
        <v>0</v>
      </c>
      <c r="M1031" s="39">
        <v>1996226</v>
      </c>
      <c r="N1031" s="39">
        <v>0</v>
      </c>
      <c r="O1031" s="39">
        <v>0</v>
      </c>
      <c r="P1031" s="39">
        <v>0</v>
      </c>
      <c r="Q1031" s="39">
        <v>0</v>
      </c>
      <c r="R1031" s="39">
        <v>0</v>
      </c>
      <c r="S1031" s="39">
        <v>0</v>
      </c>
      <c r="T1031" s="39">
        <v>0</v>
      </c>
      <c r="U1031" s="39">
        <v>0</v>
      </c>
      <c r="V1031" s="39">
        <v>0</v>
      </c>
      <c r="W1031" s="39">
        <v>0</v>
      </c>
      <c r="X1031" s="39">
        <v>0</v>
      </c>
      <c r="Y1031" s="39">
        <v>0</v>
      </c>
      <c r="Z1031" s="39">
        <v>0</v>
      </c>
      <c r="AA1031" s="39">
        <v>0</v>
      </c>
      <c r="AB1031" s="41" t="s">
        <v>1212</v>
      </c>
    </row>
    <row r="1032" spans="1:28" ht="35.25" customHeight="1">
      <c r="A1032" s="11">
        <v>1</v>
      </c>
      <c r="B1032" s="2">
        <f>SUBTOTAL(103,$A$800:A1032)</f>
        <v>233</v>
      </c>
      <c r="C1032" s="13" t="s">
        <v>348</v>
      </c>
      <c r="D1032" s="36">
        <f t="shared" si="57"/>
        <v>748470</v>
      </c>
      <c r="E1032" s="39">
        <v>0</v>
      </c>
      <c r="F1032" s="39">
        <v>0</v>
      </c>
      <c r="G1032" s="39">
        <v>0</v>
      </c>
      <c r="H1032" s="39">
        <v>0</v>
      </c>
      <c r="I1032" s="39">
        <v>0</v>
      </c>
      <c r="J1032" s="39">
        <v>0</v>
      </c>
      <c r="K1032" s="40">
        <v>0</v>
      </c>
      <c r="L1032" s="39">
        <v>0</v>
      </c>
      <c r="M1032" s="39">
        <v>0</v>
      </c>
      <c r="N1032" s="39">
        <v>748470</v>
      </c>
      <c r="O1032" s="39">
        <v>0</v>
      </c>
      <c r="P1032" s="39">
        <v>0</v>
      </c>
      <c r="Q1032" s="39">
        <v>0</v>
      </c>
      <c r="R1032" s="39">
        <v>0</v>
      </c>
      <c r="S1032" s="39">
        <v>0</v>
      </c>
      <c r="T1032" s="39">
        <v>0</v>
      </c>
      <c r="U1032" s="39">
        <v>0</v>
      </c>
      <c r="V1032" s="39">
        <v>0</v>
      </c>
      <c r="W1032" s="39">
        <v>0</v>
      </c>
      <c r="X1032" s="39">
        <v>0</v>
      </c>
      <c r="Y1032" s="39">
        <v>0</v>
      </c>
      <c r="Z1032" s="39">
        <v>0</v>
      </c>
      <c r="AA1032" s="39">
        <v>0</v>
      </c>
      <c r="AB1032" s="41" t="s">
        <v>1212</v>
      </c>
    </row>
    <row r="1033" spans="1:28" ht="35.25" customHeight="1">
      <c r="A1033" s="11">
        <v>1</v>
      </c>
      <c r="B1033" s="2">
        <f>SUBTOTAL(103,$A$800:A1033)</f>
        <v>234</v>
      </c>
      <c r="C1033" s="13" t="s">
        <v>403</v>
      </c>
      <c r="D1033" s="36">
        <f t="shared" si="57"/>
        <v>509711</v>
      </c>
      <c r="E1033" s="39">
        <v>0</v>
      </c>
      <c r="F1033" s="39">
        <v>0</v>
      </c>
      <c r="G1033" s="39">
        <v>0</v>
      </c>
      <c r="H1033" s="39">
        <v>0</v>
      </c>
      <c r="I1033" s="39">
        <v>0</v>
      </c>
      <c r="J1033" s="39">
        <v>0</v>
      </c>
      <c r="K1033" s="40">
        <v>0</v>
      </c>
      <c r="L1033" s="39">
        <v>0</v>
      </c>
      <c r="M1033" s="39">
        <v>232230</v>
      </c>
      <c r="N1033" s="39">
        <v>277481</v>
      </c>
      <c r="O1033" s="39">
        <v>0</v>
      </c>
      <c r="P1033" s="39">
        <v>0</v>
      </c>
      <c r="Q1033" s="39">
        <v>0</v>
      </c>
      <c r="R1033" s="39">
        <v>0</v>
      </c>
      <c r="S1033" s="39">
        <v>0</v>
      </c>
      <c r="T1033" s="39">
        <v>0</v>
      </c>
      <c r="U1033" s="39">
        <v>0</v>
      </c>
      <c r="V1033" s="39">
        <v>0</v>
      </c>
      <c r="W1033" s="39">
        <v>0</v>
      </c>
      <c r="X1033" s="39">
        <v>0</v>
      </c>
      <c r="Y1033" s="39">
        <v>0</v>
      </c>
      <c r="Z1033" s="39">
        <v>0</v>
      </c>
      <c r="AA1033" s="39">
        <v>0</v>
      </c>
      <c r="AB1033" s="41" t="s">
        <v>1212</v>
      </c>
    </row>
    <row r="1034" spans="1:28" ht="35.25" customHeight="1">
      <c r="A1034" s="11">
        <v>1</v>
      </c>
      <c r="B1034" s="2">
        <f>SUBTOTAL(103,$A$800:A1034)</f>
        <v>235</v>
      </c>
      <c r="C1034" s="13" t="s">
        <v>620</v>
      </c>
      <c r="D1034" s="36">
        <f t="shared" si="57"/>
        <v>4341571.7</v>
      </c>
      <c r="E1034" s="39">
        <v>0</v>
      </c>
      <c r="F1034" s="39">
        <v>0</v>
      </c>
      <c r="G1034" s="39">
        <v>0</v>
      </c>
      <c r="H1034" s="39">
        <v>0</v>
      </c>
      <c r="I1034" s="39">
        <v>0</v>
      </c>
      <c r="J1034" s="39">
        <v>0</v>
      </c>
      <c r="K1034" s="40">
        <v>0</v>
      </c>
      <c r="L1034" s="39">
        <v>0</v>
      </c>
      <c r="M1034" s="39">
        <v>3565403.4</v>
      </c>
      <c r="N1034" s="39">
        <v>0</v>
      </c>
      <c r="O1034" s="39">
        <v>776168.3</v>
      </c>
      <c r="P1034" s="39">
        <v>0</v>
      </c>
      <c r="Q1034" s="39">
        <v>0</v>
      </c>
      <c r="R1034" s="39">
        <v>0</v>
      </c>
      <c r="S1034" s="39">
        <v>0</v>
      </c>
      <c r="T1034" s="39">
        <v>0</v>
      </c>
      <c r="U1034" s="39">
        <v>0</v>
      </c>
      <c r="V1034" s="39">
        <v>0</v>
      </c>
      <c r="W1034" s="39">
        <v>0</v>
      </c>
      <c r="X1034" s="39">
        <v>0</v>
      </c>
      <c r="Y1034" s="39">
        <v>0</v>
      </c>
      <c r="Z1034" s="39">
        <v>0</v>
      </c>
      <c r="AA1034" s="39">
        <v>0</v>
      </c>
      <c r="AB1034" s="41" t="s">
        <v>1212</v>
      </c>
    </row>
    <row r="1035" spans="1:28" ht="35.25" customHeight="1">
      <c r="A1035" s="11">
        <v>1</v>
      </c>
      <c r="B1035" s="2">
        <f>SUBTOTAL(103,$A$800:A1035)</f>
        <v>236</v>
      </c>
      <c r="C1035" s="13" t="s">
        <v>130</v>
      </c>
      <c r="D1035" s="36">
        <f t="shared" si="57"/>
        <v>1065756</v>
      </c>
      <c r="E1035" s="39">
        <v>341293</v>
      </c>
      <c r="F1035" s="39">
        <v>0</v>
      </c>
      <c r="G1035" s="39">
        <v>0</v>
      </c>
      <c r="H1035" s="39">
        <v>0</v>
      </c>
      <c r="I1035" s="39">
        <v>0</v>
      </c>
      <c r="J1035" s="39">
        <v>0</v>
      </c>
      <c r="K1035" s="40">
        <v>0</v>
      </c>
      <c r="L1035" s="39">
        <v>0</v>
      </c>
      <c r="M1035" s="39">
        <v>0</v>
      </c>
      <c r="N1035" s="39">
        <v>0</v>
      </c>
      <c r="O1035" s="39">
        <v>724463</v>
      </c>
      <c r="P1035" s="39">
        <v>0</v>
      </c>
      <c r="Q1035" s="39">
        <v>0</v>
      </c>
      <c r="R1035" s="39">
        <v>0</v>
      </c>
      <c r="S1035" s="39">
        <v>0</v>
      </c>
      <c r="T1035" s="39">
        <v>0</v>
      </c>
      <c r="U1035" s="39">
        <v>0</v>
      </c>
      <c r="V1035" s="39">
        <v>0</v>
      </c>
      <c r="W1035" s="39">
        <v>0</v>
      </c>
      <c r="X1035" s="39">
        <v>0</v>
      </c>
      <c r="Y1035" s="39">
        <v>0</v>
      </c>
      <c r="Z1035" s="39">
        <v>0</v>
      </c>
      <c r="AA1035" s="39">
        <v>0</v>
      </c>
      <c r="AB1035" s="41" t="s">
        <v>1212</v>
      </c>
    </row>
    <row r="1036" spans="1:28" ht="35.25" customHeight="1">
      <c r="A1036" s="11">
        <v>1</v>
      </c>
      <c r="B1036" s="2">
        <f>SUBTOTAL(103,$A$800:A1036)</f>
        <v>237</v>
      </c>
      <c r="C1036" s="13" t="s">
        <v>1316</v>
      </c>
      <c r="D1036" s="36">
        <f t="shared" si="57"/>
        <v>351000</v>
      </c>
      <c r="E1036" s="39">
        <v>0</v>
      </c>
      <c r="F1036" s="39">
        <v>0</v>
      </c>
      <c r="G1036" s="39">
        <v>0</v>
      </c>
      <c r="H1036" s="39">
        <v>0</v>
      </c>
      <c r="I1036" s="39">
        <v>0</v>
      </c>
      <c r="J1036" s="39">
        <v>0</v>
      </c>
      <c r="K1036" s="40">
        <v>0</v>
      </c>
      <c r="L1036" s="39">
        <v>0</v>
      </c>
      <c r="M1036" s="39">
        <v>351000</v>
      </c>
      <c r="N1036" s="39">
        <v>0</v>
      </c>
      <c r="O1036" s="39">
        <v>0</v>
      </c>
      <c r="P1036" s="39">
        <v>0</v>
      </c>
      <c r="Q1036" s="39">
        <v>0</v>
      </c>
      <c r="R1036" s="39">
        <v>0</v>
      </c>
      <c r="S1036" s="39">
        <v>0</v>
      </c>
      <c r="T1036" s="39">
        <v>0</v>
      </c>
      <c r="U1036" s="39">
        <v>0</v>
      </c>
      <c r="V1036" s="39">
        <v>0</v>
      </c>
      <c r="W1036" s="39">
        <v>0</v>
      </c>
      <c r="X1036" s="39">
        <v>0</v>
      </c>
      <c r="Y1036" s="39">
        <v>0</v>
      </c>
      <c r="Z1036" s="39">
        <v>0</v>
      </c>
      <c r="AA1036" s="39">
        <v>0</v>
      </c>
      <c r="AB1036" s="41" t="s">
        <v>1212</v>
      </c>
    </row>
    <row r="1037" spans="1:28" ht="35.25" customHeight="1">
      <c r="A1037" s="11">
        <v>1</v>
      </c>
      <c r="B1037" s="2">
        <f>SUBTOTAL(103,$A$800:A1037)</f>
        <v>238</v>
      </c>
      <c r="C1037" s="13" t="s">
        <v>689</v>
      </c>
      <c r="D1037" s="36">
        <f t="shared" si="57"/>
        <v>1319281</v>
      </c>
      <c r="E1037" s="39">
        <v>0</v>
      </c>
      <c r="F1037" s="39">
        <v>0</v>
      </c>
      <c r="G1037" s="39">
        <v>0</v>
      </c>
      <c r="H1037" s="39">
        <v>0</v>
      </c>
      <c r="I1037" s="39">
        <v>0</v>
      </c>
      <c r="J1037" s="39">
        <v>0</v>
      </c>
      <c r="K1037" s="40">
        <v>0</v>
      </c>
      <c r="L1037" s="39">
        <v>0</v>
      </c>
      <c r="M1037" s="39">
        <v>1319281</v>
      </c>
      <c r="N1037" s="39">
        <v>0</v>
      </c>
      <c r="O1037" s="39">
        <v>0</v>
      </c>
      <c r="P1037" s="39">
        <v>0</v>
      </c>
      <c r="Q1037" s="39">
        <v>0</v>
      </c>
      <c r="R1037" s="39">
        <v>0</v>
      </c>
      <c r="S1037" s="39">
        <v>0</v>
      </c>
      <c r="T1037" s="39">
        <v>0</v>
      </c>
      <c r="U1037" s="39">
        <v>0</v>
      </c>
      <c r="V1037" s="39">
        <v>0</v>
      </c>
      <c r="W1037" s="39">
        <v>0</v>
      </c>
      <c r="X1037" s="39">
        <v>0</v>
      </c>
      <c r="Y1037" s="39">
        <v>0</v>
      </c>
      <c r="Z1037" s="39">
        <v>0</v>
      </c>
      <c r="AA1037" s="39">
        <v>0</v>
      </c>
      <c r="AB1037" s="41" t="s">
        <v>1212</v>
      </c>
    </row>
    <row r="1038" spans="1:28" ht="35.25" customHeight="1">
      <c r="A1038" s="11">
        <v>1</v>
      </c>
      <c r="B1038" s="2">
        <f>SUBTOTAL(103,$A$800:A1038)</f>
        <v>239</v>
      </c>
      <c r="C1038" s="13" t="s">
        <v>690</v>
      </c>
      <c r="D1038" s="36">
        <f t="shared" si="57"/>
        <v>378007.2</v>
      </c>
      <c r="E1038" s="39">
        <v>0</v>
      </c>
      <c r="F1038" s="39">
        <v>0</v>
      </c>
      <c r="G1038" s="39">
        <v>0</v>
      </c>
      <c r="H1038" s="39">
        <v>0</v>
      </c>
      <c r="I1038" s="39">
        <v>0</v>
      </c>
      <c r="J1038" s="39">
        <v>0</v>
      </c>
      <c r="K1038" s="40">
        <v>1</v>
      </c>
      <c r="L1038" s="39">
        <v>378007.2</v>
      </c>
      <c r="M1038" s="39">
        <v>0</v>
      </c>
      <c r="N1038" s="39">
        <v>0</v>
      </c>
      <c r="O1038" s="39">
        <v>0</v>
      </c>
      <c r="P1038" s="39">
        <v>0</v>
      </c>
      <c r="Q1038" s="39">
        <v>0</v>
      </c>
      <c r="R1038" s="39">
        <v>0</v>
      </c>
      <c r="S1038" s="39">
        <v>0</v>
      </c>
      <c r="T1038" s="39">
        <v>0</v>
      </c>
      <c r="U1038" s="39">
        <v>0</v>
      </c>
      <c r="V1038" s="39">
        <v>0</v>
      </c>
      <c r="W1038" s="39">
        <v>0</v>
      </c>
      <c r="X1038" s="39">
        <v>0</v>
      </c>
      <c r="Y1038" s="39">
        <v>0</v>
      </c>
      <c r="Z1038" s="39">
        <v>0</v>
      </c>
      <c r="AA1038" s="39">
        <v>0</v>
      </c>
      <c r="AB1038" s="41" t="s">
        <v>1212</v>
      </c>
    </row>
    <row r="1039" spans="1:28" ht="35.25" customHeight="1">
      <c r="A1039" s="11">
        <v>1</v>
      </c>
      <c r="B1039" s="2">
        <f>SUBTOTAL(103,$A$800:A1039)</f>
        <v>240</v>
      </c>
      <c r="C1039" s="13" t="s">
        <v>463</v>
      </c>
      <c r="D1039" s="36">
        <f t="shared" si="57"/>
        <v>19485</v>
      </c>
      <c r="E1039" s="39">
        <v>0</v>
      </c>
      <c r="F1039" s="39">
        <v>0</v>
      </c>
      <c r="G1039" s="39">
        <v>19485</v>
      </c>
      <c r="H1039" s="39">
        <v>0</v>
      </c>
      <c r="I1039" s="39">
        <v>0</v>
      </c>
      <c r="J1039" s="39">
        <v>0</v>
      </c>
      <c r="K1039" s="40">
        <v>0</v>
      </c>
      <c r="L1039" s="39">
        <v>0</v>
      </c>
      <c r="M1039" s="39">
        <v>0</v>
      </c>
      <c r="N1039" s="39">
        <v>0</v>
      </c>
      <c r="O1039" s="39">
        <v>0</v>
      </c>
      <c r="P1039" s="39">
        <v>0</v>
      </c>
      <c r="Q1039" s="39">
        <v>0</v>
      </c>
      <c r="R1039" s="39">
        <v>0</v>
      </c>
      <c r="S1039" s="39">
        <v>0</v>
      </c>
      <c r="T1039" s="39">
        <v>0</v>
      </c>
      <c r="U1039" s="39">
        <v>0</v>
      </c>
      <c r="V1039" s="39">
        <v>0</v>
      </c>
      <c r="W1039" s="39">
        <v>0</v>
      </c>
      <c r="X1039" s="39">
        <v>0</v>
      </c>
      <c r="Y1039" s="39">
        <v>0</v>
      </c>
      <c r="Z1039" s="39">
        <v>0</v>
      </c>
      <c r="AA1039" s="39">
        <v>0</v>
      </c>
      <c r="AB1039" s="41" t="s">
        <v>1212</v>
      </c>
    </row>
    <row r="1040" spans="1:28" ht="35.25" customHeight="1">
      <c r="A1040" s="11">
        <v>1</v>
      </c>
      <c r="B1040" s="2">
        <f>SUBTOTAL(103,$A$800:A1040)</f>
        <v>241</v>
      </c>
      <c r="C1040" s="13" t="s">
        <v>583</v>
      </c>
      <c r="D1040" s="36">
        <f t="shared" si="57"/>
        <v>136237.64</v>
      </c>
      <c r="E1040" s="39">
        <v>0</v>
      </c>
      <c r="F1040" s="39">
        <v>0</v>
      </c>
      <c r="G1040" s="39">
        <v>0</v>
      </c>
      <c r="H1040" s="39">
        <v>0</v>
      </c>
      <c r="I1040" s="39">
        <v>0</v>
      </c>
      <c r="J1040" s="39">
        <v>0</v>
      </c>
      <c r="K1040" s="40">
        <v>1</v>
      </c>
      <c r="L1040" s="39">
        <v>136237.64</v>
      </c>
      <c r="M1040" s="39">
        <v>0</v>
      </c>
      <c r="N1040" s="39">
        <v>0</v>
      </c>
      <c r="O1040" s="39">
        <v>0</v>
      </c>
      <c r="P1040" s="39">
        <v>0</v>
      </c>
      <c r="Q1040" s="39">
        <v>0</v>
      </c>
      <c r="R1040" s="39">
        <v>0</v>
      </c>
      <c r="S1040" s="39">
        <v>0</v>
      </c>
      <c r="T1040" s="39">
        <v>0</v>
      </c>
      <c r="U1040" s="39">
        <v>0</v>
      </c>
      <c r="V1040" s="39">
        <v>0</v>
      </c>
      <c r="W1040" s="39">
        <v>0</v>
      </c>
      <c r="X1040" s="39">
        <v>0</v>
      </c>
      <c r="Y1040" s="39">
        <v>0</v>
      </c>
      <c r="Z1040" s="39">
        <v>0</v>
      </c>
      <c r="AA1040" s="39">
        <v>0</v>
      </c>
      <c r="AB1040" s="41" t="s">
        <v>1212</v>
      </c>
    </row>
    <row r="1041" spans="1:28" ht="35.25" customHeight="1">
      <c r="A1041" s="11">
        <v>1</v>
      </c>
      <c r="B1041" s="2">
        <f>SUBTOTAL(103,$A$800:A1041)</f>
        <v>242</v>
      </c>
      <c r="C1041" s="13" t="s">
        <v>404</v>
      </c>
      <c r="D1041" s="36">
        <f t="shared" si="57"/>
        <v>518000</v>
      </c>
      <c r="E1041" s="39">
        <v>0</v>
      </c>
      <c r="F1041" s="39">
        <v>0</v>
      </c>
      <c r="G1041" s="39">
        <v>133600</v>
      </c>
      <c r="H1041" s="39">
        <v>0</v>
      </c>
      <c r="I1041" s="39">
        <v>0</v>
      </c>
      <c r="J1041" s="39">
        <v>0</v>
      </c>
      <c r="K1041" s="40">
        <v>0</v>
      </c>
      <c r="L1041" s="39">
        <v>0</v>
      </c>
      <c r="M1041" s="39">
        <v>0</v>
      </c>
      <c r="N1041" s="39">
        <v>0</v>
      </c>
      <c r="O1041" s="39">
        <v>384400</v>
      </c>
      <c r="P1041" s="39">
        <v>0</v>
      </c>
      <c r="Q1041" s="39">
        <v>0</v>
      </c>
      <c r="R1041" s="39">
        <v>0</v>
      </c>
      <c r="S1041" s="39">
        <v>0</v>
      </c>
      <c r="T1041" s="39">
        <v>0</v>
      </c>
      <c r="U1041" s="39">
        <v>0</v>
      </c>
      <c r="V1041" s="39">
        <v>0</v>
      </c>
      <c r="W1041" s="39">
        <v>0</v>
      </c>
      <c r="X1041" s="39">
        <v>0</v>
      </c>
      <c r="Y1041" s="39">
        <v>0</v>
      </c>
      <c r="Z1041" s="39">
        <v>0</v>
      </c>
      <c r="AA1041" s="39">
        <v>0</v>
      </c>
      <c r="AB1041" s="41" t="s">
        <v>1212</v>
      </c>
    </row>
    <row r="1042" spans="1:28" ht="35.25" customHeight="1">
      <c r="A1042" s="11">
        <v>1</v>
      </c>
      <c r="B1042" s="2">
        <f>SUBTOTAL(103,$A$800:A1042)</f>
        <v>243</v>
      </c>
      <c r="C1042" s="13" t="s">
        <v>545</v>
      </c>
      <c r="D1042" s="36">
        <f t="shared" si="57"/>
        <v>151835</v>
      </c>
      <c r="E1042" s="39">
        <v>0</v>
      </c>
      <c r="F1042" s="39">
        <v>0</v>
      </c>
      <c r="G1042" s="39">
        <v>41890</v>
      </c>
      <c r="H1042" s="39">
        <v>0</v>
      </c>
      <c r="I1042" s="39">
        <v>0</v>
      </c>
      <c r="J1042" s="39">
        <v>0</v>
      </c>
      <c r="K1042" s="40">
        <v>0</v>
      </c>
      <c r="L1042" s="39">
        <v>0</v>
      </c>
      <c r="M1042" s="39">
        <v>0</v>
      </c>
      <c r="N1042" s="39">
        <v>109945</v>
      </c>
      <c r="O1042" s="39">
        <v>0</v>
      </c>
      <c r="P1042" s="39">
        <v>0</v>
      </c>
      <c r="Q1042" s="39">
        <v>0</v>
      </c>
      <c r="R1042" s="39">
        <v>0</v>
      </c>
      <c r="S1042" s="39">
        <v>0</v>
      </c>
      <c r="T1042" s="39">
        <v>0</v>
      </c>
      <c r="U1042" s="39">
        <v>0</v>
      </c>
      <c r="V1042" s="39">
        <v>0</v>
      </c>
      <c r="W1042" s="39">
        <v>0</v>
      </c>
      <c r="X1042" s="39">
        <v>0</v>
      </c>
      <c r="Y1042" s="39">
        <v>0</v>
      </c>
      <c r="Z1042" s="39">
        <v>0</v>
      </c>
      <c r="AA1042" s="39">
        <v>0</v>
      </c>
      <c r="AB1042" s="41" t="s">
        <v>1212</v>
      </c>
    </row>
    <row r="1043" spans="1:28" ht="35.25" customHeight="1">
      <c r="A1043" s="11">
        <v>1</v>
      </c>
      <c r="B1043" s="2">
        <f>SUBTOTAL(103,$A$800:A1043)</f>
        <v>244</v>
      </c>
      <c r="C1043" s="13" t="s">
        <v>1099</v>
      </c>
      <c r="D1043" s="36">
        <f t="shared" si="57"/>
        <v>3226208.9</v>
      </c>
      <c r="E1043" s="39">
        <v>0</v>
      </c>
      <c r="F1043" s="39">
        <v>0</v>
      </c>
      <c r="G1043" s="39">
        <v>982030</v>
      </c>
      <c r="H1043" s="39">
        <v>0</v>
      </c>
      <c r="I1043" s="39">
        <v>146178.9</v>
      </c>
      <c r="J1043" s="39">
        <v>0</v>
      </c>
      <c r="K1043" s="40">
        <v>0</v>
      </c>
      <c r="L1043" s="39">
        <v>0</v>
      </c>
      <c r="M1043" s="39">
        <v>1468600</v>
      </c>
      <c r="N1043" s="39">
        <v>0</v>
      </c>
      <c r="O1043" s="39">
        <v>629400</v>
      </c>
      <c r="P1043" s="39">
        <v>0</v>
      </c>
      <c r="Q1043" s="39">
        <v>0</v>
      </c>
      <c r="R1043" s="39">
        <v>0</v>
      </c>
      <c r="S1043" s="39">
        <v>0</v>
      </c>
      <c r="T1043" s="39">
        <v>0</v>
      </c>
      <c r="U1043" s="39">
        <v>0</v>
      </c>
      <c r="V1043" s="39">
        <v>0</v>
      </c>
      <c r="W1043" s="39">
        <v>0</v>
      </c>
      <c r="X1043" s="39">
        <v>0</v>
      </c>
      <c r="Y1043" s="39">
        <v>0</v>
      </c>
      <c r="Z1043" s="39">
        <v>0</v>
      </c>
      <c r="AA1043" s="39">
        <v>0</v>
      </c>
      <c r="AB1043" s="41" t="s">
        <v>1212</v>
      </c>
    </row>
    <row r="1044" spans="1:28" ht="35.25" customHeight="1">
      <c r="A1044" s="11">
        <v>1</v>
      </c>
      <c r="B1044" s="2">
        <f>SUBTOTAL(103,$A$800:A1044)</f>
        <v>245</v>
      </c>
      <c r="C1044" s="13" t="s">
        <v>758</v>
      </c>
      <c r="D1044" s="36">
        <f t="shared" si="57"/>
        <v>95898.57</v>
      </c>
      <c r="E1044" s="39">
        <v>0</v>
      </c>
      <c r="F1044" s="39">
        <v>0</v>
      </c>
      <c r="G1044" s="39">
        <v>0</v>
      </c>
      <c r="H1044" s="39">
        <v>0</v>
      </c>
      <c r="I1044" s="39">
        <v>0</v>
      </c>
      <c r="J1044" s="39">
        <v>0</v>
      </c>
      <c r="K1044" s="40">
        <v>0</v>
      </c>
      <c r="L1044" s="39">
        <v>0</v>
      </c>
      <c r="M1044" s="39">
        <v>0</v>
      </c>
      <c r="N1044" s="39">
        <v>0</v>
      </c>
      <c r="O1044" s="39">
        <v>95898.57</v>
      </c>
      <c r="P1044" s="39">
        <v>0</v>
      </c>
      <c r="Q1044" s="39">
        <v>0</v>
      </c>
      <c r="R1044" s="39">
        <v>0</v>
      </c>
      <c r="S1044" s="39">
        <v>0</v>
      </c>
      <c r="T1044" s="39">
        <v>0</v>
      </c>
      <c r="U1044" s="39">
        <v>0</v>
      </c>
      <c r="V1044" s="39">
        <v>0</v>
      </c>
      <c r="W1044" s="39">
        <v>0</v>
      </c>
      <c r="X1044" s="39">
        <v>0</v>
      </c>
      <c r="Y1044" s="39">
        <v>0</v>
      </c>
      <c r="Z1044" s="39">
        <v>0</v>
      </c>
      <c r="AA1044" s="39">
        <v>0</v>
      </c>
      <c r="AB1044" s="41" t="s">
        <v>1212</v>
      </c>
    </row>
    <row r="1045" spans="1:28" ht="35.25" customHeight="1">
      <c r="A1045" s="11">
        <v>1</v>
      </c>
      <c r="B1045" s="2">
        <f>SUBTOTAL(103,$A$800:A1045)</f>
        <v>246</v>
      </c>
      <c r="C1045" s="13" t="s">
        <v>600</v>
      </c>
      <c r="D1045" s="36">
        <f t="shared" si="57"/>
        <v>616000</v>
      </c>
      <c r="E1045" s="39">
        <v>0</v>
      </c>
      <c r="F1045" s="39">
        <v>0</v>
      </c>
      <c r="G1045" s="39">
        <v>0</v>
      </c>
      <c r="H1045" s="39">
        <v>0</v>
      </c>
      <c r="I1045" s="39">
        <v>0</v>
      </c>
      <c r="J1045" s="39">
        <v>0</v>
      </c>
      <c r="K1045" s="40">
        <v>0</v>
      </c>
      <c r="L1045" s="39">
        <v>0</v>
      </c>
      <c r="M1045" s="39">
        <v>616000</v>
      </c>
      <c r="N1045" s="39">
        <v>0</v>
      </c>
      <c r="O1045" s="39">
        <v>0</v>
      </c>
      <c r="P1045" s="39">
        <v>0</v>
      </c>
      <c r="Q1045" s="39">
        <v>0</v>
      </c>
      <c r="R1045" s="39">
        <v>0</v>
      </c>
      <c r="S1045" s="39">
        <v>0</v>
      </c>
      <c r="T1045" s="39">
        <v>0</v>
      </c>
      <c r="U1045" s="39">
        <v>0</v>
      </c>
      <c r="V1045" s="39">
        <v>0</v>
      </c>
      <c r="W1045" s="39">
        <v>0</v>
      </c>
      <c r="X1045" s="39">
        <v>0</v>
      </c>
      <c r="Y1045" s="39">
        <v>0</v>
      </c>
      <c r="Z1045" s="39">
        <v>0</v>
      </c>
      <c r="AA1045" s="39">
        <v>0</v>
      </c>
      <c r="AB1045" s="41" t="s">
        <v>1212</v>
      </c>
    </row>
    <row r="1046" spans="1:28" ht="35.25" customHeight="1">
      <c r="A1046" s="11">
        <v>1</v>
      </c>
      <c r="B1046" s="2">
        <f>SUBTOTAL(103,$A$800:A1046)</f>
        <v>247</v>
      </c>
      <c r="C1046" s="13" t="s">
        <v>609</v>
      </c>
      <c r="D1046" s="36">
        <f t="shared" si="57"/>
        <v>776258</v>
      </c>
      <c r="E1046" s="39">
        <v>0</v>
      </c>
      <c r="F1046" s="39">
        <v>0</v>
      </c>
      <c r="G1046" s="39">
        <v>0</v>
      </c>
      <c r="H1046" s="39">
        <v>0</v>
      </c>
      <c r="I1046" s="39">
        <v>0</v>
      </c>
      <c r="J1046" s="39">
        <v>0</v>
      </c>
      <c r="K1046" s="40">
        <v>0</v>
      </c>
      <c r="L1046" s="39">
        <v>0</v>
      </c>
      <c r="M1046" s="39">
        <v>776258</v>
      </c>
      <c r="N1046" s="39">
        <v>0</v>
      </c>
      <c r="O1046" s="39">
        <v>0</v>
      </c>
      <c r="P1046" s="39">
        <v>0</v>
      </c>
      <c r="Q1046" s="39">
        <v>0</v>
      </c>
      <c r="R1046" s="39">
        <v>0</v>
      </c>
      <c r="S1046" s="39">
        <v>0</v>
      </c>
      <c r="T1046" s="39">
        <v>0</v>
      </c>
      <c r="U1046" s="39">
        <v>0</v>
      </c>
      <c r="V1046" s="39">
        <v>0</v>
      </c>
      <c r="W1046" s="39">
        <v>0</v>
      </c>
      <c r="X1046" s="39">
        <v>0</v>
      </c>
      <c r="Y1046" s="39">
        <v>0</v>
      </c>
      <c r="Z1046" s="39">
        <v>0</v>
      </c>
      <c r="AA1046" s="39">
        <v>0</v>
      </c>
      <c r="AB1046" s="41" t="s">
        <v>1212</v>
      </c>
    </row>
    <row r="1047" spans="1:28" ht="35.25" customHeight="1">
      <c r="A1047" s="11">
        <v>1</v>
      </c>
      <c r="B1047" s="2">
        <f>SUBTOTAL(103,$A$800:A1047)</f>
        <v>248</v>
      </c>
      <c r="C1047" s="13" t="s">
        <v>593</v>
      </c>
      <c r="D1047" s="36">
        <f t="shared" si="57"/>
        <v>125000</v>
      </c>
      <c r="E1047" s="39">
        <v>0</v>
      </c>
      <c r="F1047" s="39">
        <v>0</v>
      </c>
      <c r="G1047" s="39">
        <v>0</v>
      </c>
      <c r="H1047" s="39">
        <v>0</v>
      </c>
      <c r="I1047" s="39">
        <v>0</v>
      </c>
      <c r="J1047" s="39">
        <v>0</v>
      </c>
      <c r="K1047" s="40">
        <v>0</v>
      </c>
      <c r="L1047" s="39">
        <v>0</v>
      </c>
      <c r="M1047" s="39">
        <v>0</v>
      </c>
      <c r="N1047" s="39">
        <v>0</v>
      </c>
      <c r="O1047" s="39">
        <v>125000</v>
      </c>
      <c r="P1047" s="39">
        <v>0</v>
      </c>
      <c r="Q1047" s="39">
        <v>0</v>
      </c>
      <c r="R1047" s="39">
        <v>0</v>
      </c>
      <c r="S1047" s="39">
        <v>0</v>
      </c>
      <c r="T1047" s="39">
        <v>0</v>
      </c>
      <c r="U1047" s="39">
        <v>0</v>
      </c>
      <c r="V1047" s="39">
        <v>0</v>
      </c>
      <c r="W1047" s="39">
        <v>0</v>
      </c>
      <c r="X1047" s="39">
        <v>0</v>
      </c>
      <c r="Y1047" s="39">
        <v>0</v>
      </c>
      <c r="Z1047" s="39">
        <v>0</v>
      </c>
      <c r="AA1047" s="39">
        <v>0</v>
      </c>
      <c r="AB1047" s="41" t="s">
        <v>1212</v>
      </c>
    </row>
    <row r="1048" spans="1:28" ht="35.25" customHeight="1">
      <c r="A1048" s="11">
        <v>1</v>
      </c>
      <c r="B1048" s="2">
        <f>SUBTOTAL(103,$A$800:A1048)</f>
        <v>249</v>
      </c>
      <c r="C1048" s="13" t="s">
        <v>398</v>
      </c>
      <c r="D1048" s="36">
        <f t="shared" si="57"/>
        <v>509824</v>
      </c>
      <c r="E1048" s="39">
        <v>0</v>
      </c>
      <c r="F1048" s="39">
        <v>0</v>
      </c>
      <c r="G1048" s="39">
        <v>0</v>
      </c>
      <c r="H1048" s="39">
        <v>0</v>
      </c>
      <c r="I1048" s="39">
        <v>0</v>
      </c>
      <c r="J1048" s="39">
        <v>0</v>
      </c>
      <c r="K1048" s="40">
        <v>0</v>
      </c>
      <c r="L1048" s="39">
        <v>0</v>
      </c>
      <c r="M1048" s="39">
        <v>0</v>
      </c>
      <c r="N1048" s="39">
        <v>419880</v>
      </c>
      <c r="O1048" s="39">
        <v>89944</v>
      </c>
      <c r="P1048" s="39">
        <v>0</v>
      </c>
      <c r="Q1048" s="39">
        <v>0</v>
      </c>
      <c r="R1048" s="39">
        <v>0</v>
      </c>
      <c r="S1048" s="39">
        <v>0</v>
      </c>
      <c r="T1048" s="39">
        <v>0</v>
      </c>
      <c r="U1048" s="39">
        <v>0</v>
      </c>
      <c r="V1048" s="39">
        <v>0</v>
      </c>
      <c r="W1048" s="39">
        <v>0</v>
      </c>
      <c r="X1048" s="39">
        <v>0</v>
      </c>
      <c r="Y1048" s="39">
        <v>0</v>
      </c>
      <c r="Z1048" s="39">
        <v>0</v>
      </c>
      <c r="AA1048" s="39">
        <v>0</v>
      </c>
      <c r="AB1048" s="41" t="s">
        <v>1212</v>
      </c>
    </row>
    <row r="1049" spans="1:28" ht="35.25" customHeight="1">
      <c r="A1049" s="11">
        <v>1</v>
      </c>
      <c r="B1049" s="2">
        <f>SUBTOTAL(103,$A$800:A1049)</f>
        <v>250</v>
      </c>
      <c r="C1049" s="13" t="s">
        <v>627</v>
      </c>
      <c r="D1049" s="36">
        <f t="shared" si="57"/>
        <v>698000</v>
      </c>
      <c r="E1049" s="39">
        <v>0</v>
      </c>
      <c r="F1049" s="39">
        <v>0</v>
      </c>
      <c r="G1049" s="39">
        <v>698000</v>
      </c>
      <c r="H1049" s="39">
        <v>0</v>
      </c>
      <c r="I1049" s="39">
        <v>0</v>
      </c>
      <c r="J1049" s="39">
        <v>0</v>
      </c>
      <c r="K1049" s="40">
        <v>0</v>
      </c>
      <c r="L1049" s="39">
        <v>0</v>
      </c>
      <c r="M1049" s="39">
        <v>0</v>
      </c>
      <c r="N1049" s="39">
        <v>0</v>
      </c>
      <c r="O1049" s="39">
        <v>0</v>
      </c>
      <c r="P1049" s="39">
        <v>0</v>
      </c>
      <c r="Q1049" s="39">
        <v>0</v>
      </c>
      <c r="R1049" s="39">
        <v>0</v>
      </c>
      <c r="S1049" s="39">
        <v>0</v>
      </c>
      <c r="T1049" s="39">
        <v>0</v>
      </c>
      <c r="U1049" s="39">
        <v>0</v>
      </c>
      <c r="V1049" s="39">
        <v>0</v>
      </c>
      <c r="W1049" s="39">
        <v>0</v>
      </c>
      <c r="X1049" s="39">
        <v>0</v>
      </c>
      <c r="Y1049" s="39">
        <v>0</v>
      </c>
      <c r="Z1049" s="39">
        <v>0</v>
      </c>
      <c r="AA1049" s="39">
        <v>0</v>
      </c>
      <c r="AB1049" s="41" t="s">
        <v>1212</v>
      </c>
    </row>
    <row r="1050" spans="1:28" ht="35.25" customHeight="1">
      <c r="A1050" s="11">
        <v>1</v>
      </c>
      <c r="B1050" s="2">
        <f>SUBTOTAL(103,$A$800:A1050)</f>
        <v>251</v>
      </c>
      <c r="C1050" s="13" t="s">
        <v>756</v>
      </c>
      <c r="D1050" s="36">
        <f t="shared" si="57"/>
        <v>399830</v>
      </c>
      <c r="E1050" s="39">
        <v>399830</v>
      </c>
      <c r="F1050" s="39">
        <v>0</v>
      </c>
      <c r="G1050" s="39">
        <v>0</v>
      </c>
      <c r="H1050" s="39">
        <v>0</v>
      </c>
      <c r="I1050" s="39">
        <v>0</v>
      </c>
      <c r="J1050" s="39">
        <v>0</v>
      </c>
      <c r="K1050" s="40">
        <v>0</v>
      </c>
      <c r="L1050" s="39">
        <v>0</v>
      </c>
      <c r="M1050" s="39">
        <v>0</v>
      </c>
      <c r="N1050" s="39">
        <v>0</v>
      </c>
      <c r="O1050" s="39">
        <v>0</v>
      </c>
      <c r="P1050" s="39">
        <v>0</v>
      </c>
      <c r="Q1050" s="39">
        <v>0</v>
      </c>
      <c r="R1050" s="39">
        <v>0</v>
      </c>
      <c r="S1050" s="39">
        <v>0</v>
      </c>
      <c r="T1050" s="39">
        <v>0</v>
      </c>
      <c r="U1050" s="39">
        <v>0</v>
      </c>
      <c r="V1050" s="39">
        <v>0</v>
      </c>
      <c r="W1050" s="39">
        <v>0</v>
      </c>
      <c r="X1050" s="39">
        <v>0</v>
      </c>
      <c r="Y1050" s="39">
        <v>0</v>
      </c>
      <c r="Z1050" s="39">
        <v>0</v>
      </c>
      <c r="AA1050" s="39">
        <v>0</v>
      </c>
      <c r="AB1050" s="41" t="s">
        <v>1212</v>
      </c>
    </row>
    <row r="1051" spans="1:28" ht="35.25" customHeight="1">
      <c r="A1051" s="11">
        <v>1</v>
      </c>
      <c r="B1051" s="2">
        <f>SUBTOTAL(103,$A$800:A1051)</f>
        <v>252</v>
      </c>
      <c r="C1051" s="13" t="s">
        <v>513</v>
      </c>
      <c r="D1051" s="36">
        <f t="shared" si="57"/>
        <v>118500</v>
      </c>
      <c r="E1051" s="39">
        <v>0</v>
      </c>
      <c r="F1051" s="39">
        <v>0</v>
      </c>
      <c r="G1051" s="39">
        <v>0</v>
      </c>
      <c r="H1051" s="39">
        <v>0</v>
      </c>
      <c r="I1051" s="39">
        <v>118500</v>
      </c>
      <c r="J1051" s="39">
        <v>0</v>
      </c>
      <c r="K1051" s="40">
        <v>0</v>
      </c>
      <c r="L1051" s="39">
        <v>0</v>
      </c>
      <c r="M1051" s="39">
        <v>0</v>
      </c>
      <c r="N1051" s="39">
        <v>0</v>
      </c>
      <c r="O1051" s="39">
        <v>0</v>
      </c>
      <c r="P1051" s="39">
        <v>0</v>
      </c>
      <c r="Q1051" s="39">
        <v>0</v>
      </c>
      <c r="R1051" s="39">
        <v>0</v>
      </c>
      <c r="S1051" s="39">
        <v>0</v>
      </c>
      <c r="T1051" s="39">
        <v>0</v>
      </c>
      <c r="U1051" s="39">
        <v>0</v>
      </c>
      <c r="V1051" s="39">
        <v>0</v>
      </c>
      <c r="W1051" s="39">
        <v>0</v>
      </c>
      <c r="X1051" s="39">
        <v>0</v>
      </c>
      <c r="Y1051" s="39">
        <v>0</v>
      </c>
      <c r="Z1051" s="39">
        <v>0</v>
      </c>
      <c r="AA1051" s="39">
        <v>0</v>
      </c>
      <c r="AB1051" s="41" t="s">
        <v>1212</v>
      </c>
    </row>
    <row r="1052" spans="1:28" ht="35.25" customHeight="1">
      <c r="A1052" s="11">
        <v>1</v>
      </c>
      <c r="B1052" s="2">
        <f>SUBTOTAL(103,$A$800:A1052)</f>
        <v>253</v>
      </c>
      <c r="C1052" s="13" t="s">
        <v>867</v>
      </c>
      <c r="D1052" s="36">
        <f t="shared" si="57"/>
        <v>138685.58</v>
      </c>
      <c r="E1052" s="39">
        <v>0</v>
      </c>
      <c r="F1052" s="39">
        <v>0</v>
      </c>
      <c r="G1052" s="39">
        <v>0</v>
      </c>
      <c r="H1052" s="39">
        <v>0</v>
      </c>
      <c r="I1052" s="39">
        <v>0</v>
      </c>
      <c r="J1052" s="39">
        <v>0</v>
      </c>
      <c r="K1052" s="40">
        <v>0</v>
      </c>
      <c r="L1052" s="39">
        <v>0</v>
      </c>
      <c r="M1052" s="39">
        <v>0</v>
      </c>
      <c r="N1052" s="39">
        <v>0</v>
      </c>
      <c r="O1052" s="39">
        <v>138685.58</v>
      </c>
      <c r="P1052" s="39">
        <v>0</v>
      </c>
      <c r="Q1052" s="39">
        <v>0</v>
      </c>
      <c r="R1052" s="39">
        <v>0</v>
      </c>
      <c r="S1052" s="39">
        <v>0</v>
      </c>
      <c r="T1052" s="39">
        <v>0</v>
      </c>
      <c r="U1052" s="39">
        <v>0</v>
      </c>
      <c r="V1052" s="39">
        <v>0</v>
      </c>
      <c r="W1052" s="39">
        <v>0</v>
      </c>
      <c r="X1052" s="39">
        <v>0</v>
      </c>
      <c r="Y1052" s="39">
        <v>0</v>
      </c>
      <c r="Z1052" s="39">
        <v>0</v>
      </c>
      <c r="AA1052" s="39">
        <v>0</v>
      </c>
      <c r="AB1052" s="41" t="s">
        <v>1212</v>
      </c>
    </row>
    <row r="1053" spans="1:28" ht="35.25" customHeight="1">
      <c r="A1053" s="11">
        <v>1</v>
      </c>
      <c r="B1053" s="2">
        <f>SUBTOTAL(103,$A$800:A1053)</f>
        <v>254</v>
      </c>
      <c r="C1053" s="13" t="s">
        <v>514</v>
      </c>
      <c r="D1053" s="36">
        <f t="shared" si="57"/>
        <v>1362667.2</v>
      </c>
      <c r="E1053" s="39">
        <v>0</v>
      </c>
      <c r="F1053" s="39">
        <v>0</v>
      </c>
      <c r="G1053" s="39">
        <v>0</v>
      </c>
      <c r="H1053" s="39">
        <v>0</v>
      </c>
      <c r="I1053" s="39">
        <v>0</v>
      </c>
      <c r="J1053" s="39">
        <v>0</v>
      </c>
      <c r="K1053" s="40">
        <v>1</v>
      </c>
      <c r="L1053" s="39">
        <v>83967.2</v>
      </c>
      <c r="M1053" s="39">
        <v>1278700</v>
      </c>
      <c r="N1053" s="39">
        <v>0</v>
      </c>
      <c r="O1053" s="39">
        <v>0</v>
      </c>
      <c r="P1053" s="39">
        <v>0</v>
      </c>
      <c r="Q1053" s="39">
        <v>0</v>
      </c>
      <c r="R1053" s="39">
        <v>0</v>
      </c>
      <c r="S1053" s="39">
        <v>0</v>
      </c>
      <c r="T1053" s="39">
        <v>0</v>
      </c>
      <c r="U1053" s="39">
        <v>0</v>
      </c>
      <c r="V1053" s="39">
        <v>0</v>
      </c>
      <c r="W1053" s="39">
        <v>0</v>
      </c>
      <c r="X1053" s="39">
        <v>0</v>
      </c>
      <c r="Y1053" s="39">
        <v>0</v>
      </c>
      <c r="Z1053" s="39">
        <v>0</v>
      </c>
      <c r="AA1053" s="39">
        <v>0</v>
      </c>
      <c r="AB1053" s="41" t="s">
        <v>1212</v>
      </c>
    </row>
    <row r="1054" spans="1:28" ht="35.25" customHeight="1">
      <c r="A1054" s="11">
        <v>1</v>
      </c>
      <c r="B1054" s="2">
        <f>SUBTOTAL(103,$A$800:A1054)</f>
        <v>255</v>
      </c>
      <c r="C1054" s="13" t="s">
        <v>430</v>
      </c>
      <c r="D1054" s="36">
        <f t="shared" si="57"/>
        <v>1870000</v>
      </c>
      <c r="E1054" s="39">
        <v>0</v>
      </c>
      <c r="F1054" s="39">
        <v>0</v>
      </c>
      <c r="G1054" s="39">
        <v>0</v>
      </c>
      <c r="H1054" s="39">
        <v>0</v>
      </c>
      <c r="I1054" s="39">
        <v>0</v>
      </c>
      <c r="J1054" s="39">
        <v>0</v>
      </c>
      <c r="K1054" s="40">
        <v>1</v>
      </c>
      <c r="L1054" s="39">
        <v>1870000</v>
      </c>
      <c r="M1054" s="39">
        <v>0</v>
      </c>
      <c r="N1054" s="39">
        <v>0</v>
      </c>
      <c r="O1054" s="39">
        <v>0</v>
      </c>
      <c r="P1054" s="39">
        <v>0</v>
      </c>
      <c r="Q1054" s="39">
        <v>0</v>
      </c>
      <c r="R1054" s="39">
        <v>0</v>
      </c>
      <c r="S1054" s="39">
        <v>0</v>
      </c>
      <c r="T1054" s="39">
        <v>0</v>
      </c>
      <c r="U1054" s="39">
        <v>0</v>
      </c>
      <c r="V1054" s="39">
        <v>0</v>
      </c>
      <c r="W1054" s="39">
        <v>0</v>
      </c>
      <c r="X1054" s="39">
        <v>0</v>
      </c>
      <c r="Y1054" s="39">
        <v>0</v>
      </c>
      <c r="Z1054" s="39">
        <v>0</v>
      </c>
      <c r="AA1054" s="39">
        <v>0</v>
      </c>
      <c r="AB1054" s="41" t="s">
        <v>1212</v>
      </c>
    </row>
    <row r="1055" spans="1:28" ht="35.25" customHeight="1">
      <c r="A1055" s="11">
        <v>1</v>
      </c>
      <c r="B1055" s="2">
        <f>SUBTOTAL(103,$A$800:A1055)</f>
        <v>256</v>
      </c>
      <c r="C1055" s="13" t="s">
        <v>132</v>
      </c>
      <c r="D1055" s="36">
        <f t="shared" si="57"/>
        <v>979821</v>
      </c>
      <c r="E1055" s="39">
        <v>196579</v>
      </c>
      <c r="F1055" s="39">
        <v>655262</v>
      </c>
      <c r="G1055" s="39">
        <v>0</v>
      </c>
      <c r="H1055" s="39">
        <v>0</v>
      </c>
      <c r="I1055" s="39">
        <v>0</v>
      </c>
      <c r="J1055" s="39">
        <v>0</v>
      </c>
      <c r="K1055" s="40">
        <v>0</v>
      </c>
      <c r="L1055" s="39">
        <v>0</v>
      </c>
      <c r="M1055" s="39">
        <v>127980</v>
      </c>
      <c r="N1055" s="39">
        <v>0</v>
      </c>
      <c r="O1055" s="39">
        <v>0</v>
      </c>
      <c r="P1055" s="39">
        <v>0</v>
      </c>
      <c r="Q1055" s="39">
        <v>0</v>
      </c>
      <c r="R1055" s="39">
        <v>0</v>
      </c>
      <c r="S1055" s="39">
        <v>0</v>
      </c>
      <c r="T1055" s="39">
        <v>0</v>
      </c>
      <c r="U1055" s="39">
        <v>0</v>
      </c>
      <c r="V1055" s="39">
        <v>0</v>
      </c>
      <c r="W1055" s="39">
        <v>0</v>
      </c>
      <c r="X1055" s="39">
        <v>0</v>
      </c>
      <c r="Y1055" s="39">
        <v>0</v>
      </c>
      <c r="Z1055" s="39">
        <v>0</v>
      </c>
      <c r="AA1055" s="39">
        <v>0</v>
      </c>
      <c r="AB1055" s="41" t="s">
        <v>1212</v>
      </c>
    </row>
    <row r="1056" spans="1:28" ht="35.25" customHeight="1">
      <c r="A1056" s="11">
        <v>1</v>
      </c>
      <c r="B1056" s="2">
        <f>SUBTOTAL(103,$A$800:A1056)</f>
        <v>257</v>
      </c>
      <c r="C1056" s="13" t="s">
        <v>562</v>
      </c>
      <c r="D1056" s="36">
        <f t="shared" si="57"/>
        <v>356152.57</v>
      </c>
      <c r="E1056" s="39">
        <v>0</v>
      </c>
      <c r="F1056" s="39">
        <v>0</v>
      </c>
      <c r="G1056" s="39">
        <v>0</v>
      </c>
      <c r="H1056" s="39">
        <v>0</v>
      </c>
      <c r="I1056" s="39">
        <v>0</v>
      </c>
      <c r="J1056" s="39">
        <v>0</v>
      </c>
      <c r="K1056" s="40">
        <v>0</v>
      </c>
      <c r="L1056" s="39">
        <v>0</v>
      </c>
      <c r="M1056" s="39">
        <v>0</v>
      </c>
      <c r="N1056" s="39">
        <v>0</v>
      </c>
      <c r="O1056" s="39">
        <v>356152.57</v>
      </c>
      <c r="P1056" s="39">
        <v>0</v>
      </c>
      <c r="Q1056" s="39">
        <v>0</v>
      </c>
      <c r="R1056" s="39">
        <v>0</v>
      </c>
      <c r="S1056" s="39">
        <v>0</v>
      </c>
      <c r="T1056" s="39">
        <v>0</v>
      </c>
      <c r="U1056" s="39">
        <v>0</v>
      </c>
      <c r="V1056" s="39">
        <v>0</v>
      </c>
      <c r="W1056" s="39">
        <v>0</v>
      </c>
      <c r="X1056" s="39">
        <v>0</v>
      </c>
      <c r="Y1056" s="39">
        <v>0</v>
      </c>
      <c r="Z1056" s="39">
        <v>0</v>
      </c>
      <c r="AA1056" s="39">
        <v>0</v>
      </c>
      <c r="AB1056" s="41" t="s">
        <v>1212</v>
      </c>
    </row>
    <row r="1057" spans="1:28" ht="35.25" customHeight="1">
      <c r="A1057" s="11">
        <v>1</v>
      </c>
      <c r="B1057" s="2">
        <f>SUBTOTAL(103,$A$800:A1057)</f>
        <v>258</v>
      </c>
      <c r="C1057" s="13" t="s">
        <v>467</v>
      </c>
      <c r="D1057" s="36">
        <f t="shared" si="57"/>
        <v>490323</v>
      </c>
      <c r="E1057" s="39">
        <v>0</v>
      </c>
      <c r="F1057" s="39">
        <v>0</v>
      </c>
      <c r="G1057" s="39">
        <v>0</v>
      </c>
      <c r="H1057" s="39">
        <v>0</v>
      </c>
      <c r="I1057" s="39">
        <v>0</v>
      </c>
      <c r="J1057" s="39">
        <v>0</v>
      </c>
      <c r="K1057" s="40">
        <v>0</v>
      </c>
      <c r="L1057" s="39">
        <v>0</v>
      </c>
      <c r="M1057" s="39">
        <v>0</v>
      </c>
      <c r="N1057" s="39">
        <v>0</v>
      </c>
      <c r="O1057" s="39">
        <v>490323</v>
      </c>
      <c r="P1057" s="39">
        <v>0</v>
      </c>
      <c r="Q1057" s="39">
        <v>0</v>
      </c>
      <c r="R1057" s="39">
        <v>0</v>
      </c>
      <c r="S1057" s="39">
        <v>0</v>
      </c>
      <c r="T1057" s="39">
        <v>0</v>
      </c>
      <c r="U1057" s="39">
        <v>0</v>
      </c>
      <c r="V1057" s="39">
        <v>0</v>
      </c>
      <c r="W1057" s="39">
        <v>0</v>
      </c>
      <c r="X1057" s="39">
        <v>0</v>
      </c>
      <c r="Y1057" s="39">
        <v>0</v>
      </c>
      <c r="Z1057" s="39">
        <v>0</v>
      </c>
      <c r="AA1057" s="39">
        <v>0</v>
      </c>
      <c r="AB1057" s="41" t="s">
        <v>1212</v>
      </c>
    </row>
    <row r="1058" spans="1:28" ht="35.25" customHeight="1">
      <c r="A1058" s="11">
        <v>1</v>
      </c>
      <c r="B1058" s="2">
        <f>SUBTOTAL(103,$A$800:A1058)</f>
        <v>259</v>
      </c>
      <c r="C1058" s="13" t="s">
        <v>300</v>
      </c>
      <c r="D1058" s="36">
        <f t="shared" si="57"/>
        <v>982500</v>
      </c>
      <c r="E1058" s="39">
        <v>0</v>
      </c>
      <c r="F1058" s="39">
        <v>0</v>
      </c>
      <c r="G1058" s="39">
        <v>982500</v>
      </c>
      <c r="H1058" s="39">
        <v>0</v>
      </c>
      <c r="I1058" s="39">
        <v>0</v>
      </c>
      <c r="J1058" s="39">
        <v>0</v>
      </c>
      <c r="K1058" s="40">
        <v>0</v>
      </c>
      <c r="L1058" s="39">
        <v>0</v>
      </c>
      <c r="M1058" s="39">
        <v>0</v>
      </c>
      <c r="N1058" s="39">
        <v>0</v>
      </c>
      <c r="O1058" s="39">
        <v>0</v>
      </c>
      <c r="P1058" s="39">
        <v>0</v>
      </c>
      <c r="Q1058" s="39">
        <v>0</v>
      </c>
      <c r="R1058" s="39">
        <v>0</v>
      </c>
      <c r="S1058" s="39">
        <v>0</v>
      </c>
      <c r="T1058" s="39">
        <v>0</v>
      </c>
      <c r="U1058" s="39">
        <v>0</v>
      </c>
      <c r="V1058" s="39">
        <v>0</v>
      </c>
      <c r="W1058" s="39">
        <v>0</v>
      </c>
      <c r="X1058" s="39">
        <v>0</v>
      </c>
      <c r="Y1058" s="39">
        <v>0</v>
      </c>
      <c r="Z1058" s="39">
        <v>0</v>
      </c>
      <c r="AA1058" s="39">
        <v>0</v>
      </c>
      <c r="AB1058" s="41">
        <v>2021</v>
      </c>
    </row>
    <row r="1059" spans="1:28" ht="35.25" customHeight="1">
      <c r="A1059" s="11">
        <v>1</v>
      </c>
      <c r="B1059" s="2">
        <f>SUBTOTAL(103,$A$800:A1059)</f>
        <v>260</v>
      </c>
      <c r="C1059" s="13" t="s">
        <v>849</v>
      </c>
      <c r="D1059" s="36">
        <f aca="true" t="shared" si="58" ref="D1059:D1092">E1059+F1059+G1059+H1059+I1059+J1059+L1059+M1059+N1059+O1059+P1059+Q1059+R1059+S1059+T1059+U1059+V1059+W1059+X1059+Y1059+Z1059+AA1059</f>
        <v>1504226.2</v>
      </c>
      <c r="E1059" s="39">
        <v>0</v>
      </c>
      <c r="F1059" s="39">
        <v>0</v>
      </c>
      <c r="G1059" s="39">
        <v>560000</v>
      </c>
      <c r="H1059" s="39">
        <v>0</v>
      </c>
      <c r="I1059" s="39">
        <v>0</v>
      </c>
      <c r="J1059" s="39">
        <v>0</v>
      </c>
      <c r="K1059" s="40">
        <v>0</v>
      </c>
      <c r="L1059" s="39">
        <v>0</v>
      </c>
      <c r="M1059" s="39">
        <v>944226.2</v>
      </c>
      <c r="N1059" s="39">
        <v>0</v>
      </c>
      <c r="O1059" s="39">
        <v>0</v>
      </c>
      <c r="P1059" s="39">
        <v>0</v>
      </c>
      <c r="Q1059" s="39">
        <v>0</v>
      </c>
      <c r="R1059" s="39">
        <v>0</v>
      </c>
      <c r="S1059" s="39">
        <v>0</v>
      </c>
      <c r="T1059" s="39">
        <v>0</v>
      </c>
      <c r="U1059" s="39">
        <v>0</v>
      </c>
      <c r="V1059" s="39">
        <v>0</v>
      </c>
      <c r="W1059" s="39">
        <v>0</v>
      </c>
      <c r="X1059" s="39">
        <v>0</v>
      </c>
      <c r="Y1059" s="39">
        <v>0</v>
      </c>
      <c r="Z1059" s="39">
        <v>0</v>
      </c>
      <c r="AA1059" s="39">
        <v>0</v>
      </c>
      <c r="AB1059" s="41">
        <v>2021</v>
      </c>
    </row>
    <row r="1060" spans="1:28" ht="35.25" customHeight="1">
      <c r="A1060" s="11">
        <v>1</v>
      </c>
      <c r="B1060" s="2">
        <f>SUBTOTAL(103,$A$800:A1060)</f>
        <v>261</v>
      </c>
      <c r="C1060" s="13" t="s">
        <v>824</v>
      </c>
      <c r="D1060" s="36">
        <f t="shared" si="58"/>
        <v>536157</v>
      </c>
      <c r="E1060" s="39">
        <v>0</v>
      </c>
      <c r="F1060" s="39">
        <v>0</v>
      </c>
      <c r="G1060" s="39">
        <v>0</v>
      </c>
      <c r="H1060" s="39">
        <v>0</v>
      </c>
      <c r="I1060" s="39">
        <v>0</v>
      </c>
      <c r="J1060" s="39">
        <v>0</v>
      </c>
      <c r="K1060" s="40">
        <v>0</v>
      </c>
      <c r="L1060" s="39">
        <v>0</v>
      </c>
      <c r="M1060" s="39">
        <v>0</v>
      </c>
      <c r="N1060" s="39">
        <v>0</v>
      </c>
      <c r="O1060" s="39">
        <v>536157</v>
      </c>
      <c r="P1060" s="39">
        <v>0</v>
      </c>
      <c r="Q1060" s="39">
        <v>0</v>
      </c>
      <c r="R1060" s="39">
        <v>0</v>
      </c>
      <c r="S1060" s="39">
        <v>0</v>
      </c>
      <c r="T1060" s="39">
        <v>0</v>
      </c>
      <c r="U1060" s="39">
        <v>0</v>
      </c>
      <c r="V1060" s="39">
        <v>0</v>
      </c>
      <c r="W1060" s="39">
        <v>0</v>
      </c>
      <c r="X1060" s="39">
        <v>0</v>
      </c>
      <c r="Y1060" s="39">
        <v>0</v>
      </c>
      <c r="Z1060" s="39">
        <v>0</v>
      </c>
      <c r="AA1060" s="39">
        <v>0</v>
      </c>
      <c r="AB1060" s="41">
        <v>2021</v>
      </c>
    </row>
    <row r="1061" spans="1:28" ht="35.25" customHeight="1">
      <c r="A1061" s="11">
        <v>1</v>
      </c>
      <c r="B1061" s="2">
        <f>SUBTOTAL(103,$A$800:A1061)</f>
        <v>262</v>
      </c>
      <c r="C1061" s="13" t="s">
        <v>929</v>
      </c>
      <c r="D1061" s="36">
        <f t="shared" si="58"/>
        <v>469400</v>
      </c>
      <c r="E1061" s="39">
        <v>0</v>
      </c>
      <c r="F1061" s="39">
        <v>0</v>
      </c>
      <c r="G1061" s="39">
        <v>469400</v>
      </c>
      <c r="H1061" s="39">
        <v>0</v>
      </c>
      <c r="I1061" s="39">
        <v>0</v>
      </c>
      <c r="J1061" s="39">
        <v>0</v>
      </c>
      <c r="K1061" s="40">
        <v>0</v>
      </c>
      <c r="L1061" s="39">
        <v>0</v>
      </c>
      <c r="M1061" s="39">
        <v>0</v>
      </c>
      <c r="N1061" s="39">
        <v>0</v>
      </c>
      <c r="O1061" s="39">
        <v>0</v>
      </c>
      <c r="P1061" s="39">
        <v>0</v>
      </c>
      <c r="Q1061" s="39">
        <v>0</v>
      </c>
      <c r="R1061" s="39">
        <v>0</v>
      </c>
      <c r="S1061" s="39">
        <v>0</v>
      </c>
      <c r="T1061" s="39">
        <v>0</v>
      </c>
      <c r="U1061" s="39">
        <v>0</v>
      </c>
      <c r="V1061" s="39">
        <v>0</v>
      </c>
      <c r="W1061" s="39">
        <v>0</v>
      </c>
      <c r="X1061" s="39">
        <v>0</v>
      </c>
      <c r="Y1061" s="39">
        <v>0</v>
      </c>
      <c r="Z1061" s="39">
        <v>0</v>
      </c>
      <c r="AA1061" s="39">
        <v>0</v>
      </c>
      <c r="AB1061" s="41">
        <v>2021</v>
      </c>
    </row>
    <row r="1062" spans="1:28" ht="35.25" customHeight="1">
      <c r="A1062" s="11">
        <v>1</v>
      </c>
      <c r="B1062" s="2">
        <f>SUBTOTAL(103,$A$800:A1062)</f>
        <v>263</v>
      </c>
      <c r="C1062" s="13" t="s">
        <v>276</v>
      </c>
      <c r="D1062" s="36">
        <f t="shared" si="58"/>
        <v>115041</v>
      </c>
      <c r="E1062" s="39">
        <v>115041</v>
      </c>
      <c r="F1062" s="39">
        <v>0</v>
      </c>
      <c r="G1062" s="39">
        <v>0</v>
      </c>
      <c r="H1062" s="39">
        <v>0</v>
      </c>
      <c r="I1062" s="39">
        <v>0</v>
      </c>
      <c r="J1062" s="39">
        <v>0</v>
      </c>
      <c r="K1062" s="40">
        <v>0</v>
      </c>
      <c r="L1062" s="39">
        <v>0</v>
      </c>
      <c r="M1062" s="39">
        <v>0</v>
      </c>
      <c r="N1062" s="39">
        <v>0</v>
      </c>
      <c r="O1062" s="39">
        <v>0</v>
      </c>
      <c r="P1062" s="39">
        <v>0</v>
      </c>
      <c r="Q1062" s="39">
        <v>0</v>
      </c>
      <c r="R1062" s="39">
        <v>0</v>
      </c>
      <c r="S1062" s="39">
        <v>0</v>
      </c>
      <c r="T1062" s="39">
        <v>0</v>
      </c>
      <c r="U1062" s="39">
        <v>0</v>
      </c>
      <c r="V1062" s="39">
        <v>0</v>
      </c>
      <c r="W1062" s="39">
        <v>0</v>
      </c>
      <c r="X1062" s="39">
        <v>0</v>
      </c>
      <c r="Y1062" s="39">
        <v>0</v>
      </c>
      <c r="Z1062" s="39">
        <v>0</v>
      </c>
      <c r="AA1062" s="39">
        <v>0</v>
      </c>
      <c r="AB1062" s="41">
        <v>2021</v>
      </c>
    </row>
    <row r="1063" spans="1:28" ht="35.25" customHeight="1">
      <c r="A1063" s="11">
        <v>1</v>
      </c>
      <c r="B1063" s="2">
        <f>SUBTOTAL(103,$A$800:A1063)</f>
        <v>264</v>
      </c>
      <c r="C1063" s="13" t="s">
        <v>306</v>
      </c>
      <c r="D1063" s="36">
        <f t="shared" si="58"/>
        <v>481081</v>
      </c>
      <c r="E1063" s="39">
        <v>194404</v>
      </c>
      <c r="F1063" s="39">
        <v>286677</v>
      </c>
      <c r="G1063" s="39">
        <v>0</v>
      </c>
      <c r="H1063" s="39">
        <v>0</v>
      </c>
      <c r="I1063" s="39">
        <v>0</v>
      </c>
      <c r="J1063" s="39">
        <v>0</v>
      </c>
      <c r="K1063" s="40">
        <v>0</v>
      </c>
      <c r="L1063" s="39">
        <v>0</v>
      </c>
      <c r="M1063" s="39">
        <v>0</v>
      </c>
      <c r="N1063" s="39">
        <v>0</v>
      </c>
      <c r="O1063" s="39">
        <v>0</v>
      </c>
      <c r="P1063" s="39">
        <v>0</v>
      </c>
      <c r="Q1063" s="39">
        <v>0</v>
      </c>
      <c r="R1063" s="39">
        <v>0</v>
      </c>
      <c r="S1063" s="39">
        <v>0</v>
      </c>
      <c r="T1063" s="39">
        <v>0</v>
      </c>
      <c r="U1063" s="39">
        <v>0</v>
      </c>
      <c r="V1063" s="39">
        <v>0</v>
      </c>
      <c r="W1063" s="39">
        <v>0</v>
      </c>
      <c r="X1063" s="39">
        <v>0</v>
      </c>
      <c r="Y1063" s="39">
        <v>0</v>
      </c>
      <c r="Z1063" s="39">
        <v>0</v>
      </c>
      <c r="AA1063" s="39">
        <v>0</v>
      </c>
      <c r="AB1063" s="41">
        <v>2021</v>
      </c>
    </row>
    <row r="1064" spans="1:28" ht="35.25" customHeight="1">
      <c r="A1064" s="11">
        <v>1</v>
      </c>
      <c r="B1064" s="2">
        <f>SUBTOTAL(103,$A$800:A1064)</f>
        <v>265</v>
      </c>
      <c r="C1064" s="13" t="s">
        <v>135</v>
      </c>
      <c r="D1064" s="36">
        <f t="shared" si="58"/>
        <v>521241.05</v>
      </c>
      <c r="E1064" s="39">
        <v>0</v>
      </c>
      <c r="F1064" s="39">
        <v>0</v>
      </c>
      <c r="G1064" s="39">
        <v>0</v>
      </c>
      <c r="H1064" s="39">
        <v>0</v>
      </c>
      <c r="I1064" s="39">
        <v>521241.05</v>
      </c>
      <c r="J1064" s="39">
        <v>0</v>
      </c>
      <c r="K1064" s="40">
        <v>0</v>
      </c>
      <c r="L1064" s="39">
        <v>0</v>
      </c>
      <c r="M1064" s="39">
        <v>0</v>
      </c>
      <c r="N1064" s="39">
        <v>0</v>
      </c>
      <c r="O1064" s="39">
        <v>0</v>
      </c>
      <c r="P1064" s="39">
        <v>0</v>
      </c>
      <c r="Q1064" s="39">
        <v>0</v>
      </c>
      <c r="R1064" s="39">
        <v>0</v>
      </c>
      <c r="S1064" s="39">
        <v>0</v>
      </c>
      <c r="T1064" s="39">
        <v>0</v>
      </c>
      <c r="U1064" s="39">
        <v>0</v>
      </c>
      <c r="V1064" s="39">
        <v>0</v>
      </c>
      <c r="W1064" s="39">
        <v>0</v>
      </c>
      <c r="X1064" s="39">
        <v>0</v>
      </c>
      <c r="Y1064" s="39">
        <v>0</v>
      </c>
      <c r="Z1064" s="39">
        <v>0</v>
      </c>
      <c r="AA1064" s="39">
        <v>0</v>
      </c>
      <c r="AB1064" s="41">
        <v>2021</v>
      </c>
    </row>
    <row r="1065" spans="1:28" ht="35.25" customHeight="1">
      <c r="A1065" s="11">
        <v>1</v>
      </c>
      <c r="B1065" s="2">
        <f>SUBTOTAL(103,$A$800:A1065)</f>
        <v>266</v>
      </c>
      <c r="C1065" s="13" t="s">
        <v>890</v>
      </c>
      <c r="D1065" s="36">
        <f t="shared" si="58"/>
        <v>601258</v>
      </c>
      <c r="E1065" s="39">
        <v>0</v>
      </c>
      <c r="F1065" s="39">
        <v>0</v>
      </c>
      <c r="G1065" s="39">
        <v>0</v>
      </c>
      <c r="H1065" s="39">
        <v>0</v>
      </c>
      <c r="I1065" s="39">
        <v>0</v>
      </c>
      <c r="J1065" s="39">
        <v>0</v>
      </c>
      <c r="K1065" s="40">
        <v>1</v>
      </c>
      <c r="L1065" s="39">
        <v>99608</v>
      </c>
      <c r="M1065" s="39">
        <v>0</v>
      </c>
      <c r="N1065" s="39">
        <v>0</v>
      </c>
      <c r="O1065" s="39">
        <v>501650</v>
      </c>
      <c r="P1065" s="39">
        <v>0</v>
      </c>
      <c r="Q1065" s="39">
        <v>0</v>
      </c>
      <c r="R1065" s="39">
        <v>0</v>
      </c>
      <c r="S1065" s="39">
        <v>0</v>
      </c>
      <c r="T1065" s="39">
        <v>0</v>
      </c>
      <c r="U1065" s="39">
        <v>0</v>
      </c>
      <c r="V1065" s="39">
        <v>0</v>
      </c>
      <c r="W1065" s="39">
        <v>0</v>
      </c>
      <c r="X1065" s="39">
        <v>0</v>
      </c>
      <c r="Y1065" s="39">
        <v>0</v>
      </c>
      <c r="Z1065" s="39">
        <v>0</v>
      </c>
      <c r="AA1065" s="39">
        <v>0</v>
      </c>
      <c r="AB1065" s="41">
        <v>2021</v>
      </c>
    </row>
    <row r="1066" spans="1:28" ht="35.25" customHeight="1">
      <c r="A1066" s="11">
        <v>1</v>
      </c>
      <c r="B1066" s="2">
        <f>SUBTOTAL(103,$A$800:A1066)</f>
        <v>267</v>
      </c>
      <c r="C1066" s="13" t="s">
        <v>1346</v>
      </c>
      <c r="D1066" s="36">
        <f t="shared" si="58"/>
        <v>1221081</v>
      </c>
      <c r="E1066" s="39">
        <v>0</v>
      </c>
      <c r="F1066" s="39">
        <v>0</v>
      </c>
      <c r="G1066" s="39">
        <v>0</v>
      </c>
      <c r="H1066" s="39">
        <v>0</v>
      </c>
      <c r="I1066" s="39">
        <v>0</v>
      </c>
      <c r="J1066" s="39">
        <v>0</v>
      </c>
      <c r="K1066" s="40">
        <v>0</v>
      </c>
      <c r="L1066" s="39">
        <v>0</v>
      </c>
      <c r="M1066" s="39">
        <v>1221081</v>
      </c>
      <c r="N1066" s="39">
        <v>0</v>
      </c>
      <c r="O1066" s="39">
        <v>0</v>
      </c>
      <c r="P1066" s="39">
        <v>0</v>
      </c>
      <c r="Q1066" s="39">
        <v>0</v>
      </c>
      <c r="R1066" s="39">
        <v>0</v>
      </c>
      <c r="S1066" s="39">
        <v>0</v>
      </c>
      <c r="T1066" s="39">
        <v>0</v>
      </c>
      <c r="U1066" s="39">
        <v>0</v>
      </c>
      <c r="V1066" s="39">
        <v>0</v>
      </c>
      <c r="W1066" s="39">
        <v>0</v>
      </c>
      <c r="X1066" s="39">
        <v>0</v>
      </c>
      <c r="Y1066" s="39">
        <v>0</v>
      </c>
      <c r="Z1066" s="39">
        <v>0</v>
      </c>
      <c r="AA1066" s="39">
        <v>0</v>
      </c>
      <c r="AB1066" s="41">
        <v>2021</v>
      </c>
    </row>
    <row r="1067" spans="1:28" ht="35.25" customHeight="1">
      <c r="A1067" s="11">
        <v>1</v>
      </c>
      <c r="B1067" s="2">
        <f>SUBTOTAL(103,$A$800:A1067)</f>
        <v>268</v>
      </c>
      <c r="C1067" s="13" t="s">
        <v>1334</v>
      </c>
      <c r="D1067" s="36">
        <f t="shared" si="58"/>
        <v>1333440.2</v>
      </c>
      <c r="E1067" s="39">
        <v>0</v>
      </c>
      <c r="F1067" s="39">
        <v>0</v>
      </c>
      <c r="G1067" s="39">
        <v>1233749</v>
      </c>
      <c r="H1067" s="39">
        <v>0</v>
      </c>
      <c r="I1067" s="39">
        <v>0</v>
      </c>
      <c r="J1067" s="39">
        <v>0</v>
      </c>
      <c r="K1067" s="40">
        <v>0</v>
      </c>
      <c r="L1067" s="39">
        <v>0</v>
      </c>
      <c r="M1067" s="39">
        <v>0</v>
      </c>
      <c r="N1067" s="39">
        <v>0</v>
      </c>
      <c r="O1067" s="39">
        <v>99691.2</v>
      </c>
      <c r="P1067" s="39">
        <v>0</v>
      </c>
      <c r="Q1067" s="39">
        <v>0</v>
      </c>
      <c r="R1067" s="39">
        <v>0</v>
      </c>
      <c r="S1067" s="39">
        <v>0</v>
      </c>
      <c r="T1067" s="39">
        <v>0</v>
      </c>
      <c r="U1067" s="39">
        <v>0</v>
      </c>
      <c r="V1067" s="39">
        <v>0</v>
      </c>
      <c r="W1067" s="39">
        <v>0</v>
      </c>
      <c r="X1067" s="39">
        <v>0</v>
      </c>
      <c r="Y1067" s="39">
        <v>0</v>
      </c>
      <c r="Z1067" s="39">
        <v>0</v>
      </c>
      <c r="AA1067" s="39">
        <v>0</v>
      </c>
      <c r="AB1067" s="41">
        <v>2021</v>
      </c>
    </row>
    <row r="1068" spans="1:28" ht="35.25" customHeight="1">
      <c r="A1068" s="11">
        <v>1</v>
      </c>
      <c r="B1068" s="2">
        <f>SUBTOTAL(103,$A$800:A1068)</f>
        <v>269</v>
      </c>
      <c r="C1068" s="13" t="s">
        <v>598</v>
      </c>
      <c r="D1068" s="36">
        <f t="shared" si="58"/>
        <v>1189360</v>
      </c>
      <c r="E1068" s="39">
        <v>0</v>
      </c>
      <c r="F1068" s="39">
        <v>0</v>
      </c>
      <c r="G1068" s="39">
        <v>0</v>
      </c>
      <c r="H1068" s="39">
        <v>0</v>
      </c>
      <c r="I1068" s="39">
        <v>1189360</v>
      </c>
      <c r="J1068" s="39">
        <v>0</v>
      </c>
      <c r="K1068" s="40">
        <v>0</v>
      </c>
      <c r="L1068" s="39">
        <v>0</v>
      </c>
      <c r="M1068" s="39">
        <v>0</v>
      </c>
      <c r="N1068" s="39">
        <v>0</v>
      </c>
      <c r="O1068" s="39">
        <v>0</v>
      </c>
      <c r="P1068" s="39">
        <v>0</v>
      </c>
      <c r="Q1068" s="39">
        <v>0</v>
      </c>
      <c r="R1068" s="39">
        <v>0</v>
      </c>
      <c r="S1068" s="39">
        <v>0</v>
      </c>
      <c r="T1068" s="39">
        <v>0</v>
      </c>
      <c r="U1068" s="39">
        <v>0</v>
      </c>
      <c r="V1068" s="39">
        <v>0</v>
      </c>
      <c r="W1068" s="39">
        <v>0</v>
      </c>
      <c r="X1068" s="39">
        <v>0</v>
      </c>
      <c r="Y1068" s="39">
        <v>0</v>
      </c>
      <c r="Z1068" s="39">
        <v>0</v>
      </c>
      <c r="AA1068" s="39">
        <v>0</v>
      </c>
      <c r="AB1068" s="41">
        <v>2021</v>
      </c>
    </row>
    <row r="1069" spans="1:28" ht="35.25" customHeight="1">
      <c r="A1069" s="11">
        <v>1</v>
      </c>
      <c r="B1069" s="2">
        <f>SUBTOTAL(103,$A$800:A1069)</f>
        <v>270</v>
      </c>
      <c r="C1069" s="13" t="s">
        <v>294</v>
      </c>
      <c r="D1069" s="36">
        <f t="shared" si="58"/>
        <v>393976</v>
      </c>
      <c r="E1069" s="39">
        <v>0</v>
      </c>
      <c r="F1069" s="39">
        <v>0</v>
      </c>
      <c r="G1069" s="39">
        <v>393976</v>
      </c>
      <c r="H1069" s="39">
        <v>0</v>
      </c>
      <c r="I1069" s="39">
        <v>0</v>
      </c>
      <c r="J1069" s="39">
        <v>0</v>
      </c>
      <c r="K1069" s="40">
        <v>0</v>
      </c>
      <c r="L1069" s="39">
        <v>0</v>
      </c>
      <c r="M1069" s="39">
        <v>0</v>
      </c>
      <c r="N1069" s="39">
        <v>0</v>
      </c>
      <c r="O1069" s="39">
        <v>0</v>
      </c>
      <c r="P1069" s="39">
        <v>0</v>
      </c>
      <c r="Q1069" s="39">
        <v>0</v>
      </c>
      <c r="R1069" s="39">
        <v>0</v>
      </c>
      <c r="S1069" s="39">
        <v>0</v>
      </c>
      <c r="T1069" s="39">
        <v>0</v>
      </c>
      <c r="U1069" s="39">
        <v>0</v>
      </c>
      <c r="V1069" s="39">
        <v>0</v>
      </c>
      <c r="W1069" s="39">
        <v>0</v>
      </c>
      <c r="X1069" s="39">
        <v>0</v>
      </c>
      <c r="Y1069" s="39">
        <v>0</v>
      </c>
      <c r="Z1069" s="39">
        <v>0</v>
      </c>
      <c r="AA1069" s="39">
        <v>0</v>
      </c>
      <c r="AB1069" s="41">
        <v>2021</v>
      </c>
    </row>
    <row r="1070" spans="1:28" ht="35.25" customHeight="1">
      <c r="A1070" s="11">
        <v>1</v>
      </c>
      <c r="B1070" s="2">
        <f>SUBTOTAL(103,$A$800:A1070)</f>
        <v>271</v>
      </c>
      <c r="C1070" s="13" t="s">
        <v>233</v>
      </c>
      <c r="D1070" s="36">
        <f t="shared" si="58"/>
        <v>744123</v>
      </c>
      <c r="E1070" s="39">
        <v>0</v>
      </c>
      <c r="F1070" s="39">
        <v>0</v>
      </c>
      <c r="G1070" s="39">
        <v>0</v>
      </c>
      <c r="H1070" s="39">
        <v>0</v>
      </c>
      <c r="I1070" s="39">
        <v>0</v>
      </c>
      <c r="J1070" s="39">
        <v>0</v>
      </c>
      <c r="K1070" s="40">
        <v>0</v>
      </c>
      <c r="L1070" s="39">
        <v>0</v>
      </c>
      <c r="M1070" s="39">
        <v>0</v>
      </c>
      <c r="N1070" s="39">
        <v>0</v>
      </c>
      <c r="O1070" s="39">
        <v>744123</v>
      </c>
      <c r="P1070" s="39">
        <v>0</v>
      </c>
      <c r="Q1070" s="39">
        <v>0</v>
      </c>
      <c r="R1070" s="39">
        <v>0</v>
      </c>
      <c r="S1070" s="39">
        <v>0</v>
      </c>
      <c r="T1070" s="39">
        <v>0</v>
      </c>
      <c r="U1070" s="39">
        <v>0</v>
      </c>
      <c r="V1070" s="39">
        <v>0</v>
      </c>
      <c r="W1070" s="39">
        <v>0</v>
      </c>
      <c r="X1070" s="39">
        <v>0</v>
      </c>
      <c r="Y1070" s="39">
        <v>0</v>
      </c>
      <c r="Z1070" s="39">
        <v>0</v>
      </c>
      <c r="AA1070" s="39">
        <v>0</v>
      </c>
      <c r="AB1070" s="41">
        <v>2021</v>
      </c>
    </row>
    <row r="1071" spans="1:28" ht="35.25" customHeight="1">
      <c r="A1071" s="11">
        <v>1</v>
      </c>
      <c r="B1071" s="2">
        <f>SUBTOTAL(103,$A$800:A1071)</f>
        <v>272</v>
      </c>
      <c r="C1071" s="13" t="s">
        <v>220</v>
      </c>
      <c r="D1071" s="36">
        <f t="shared" si="58"/>
        <v>254810</v>
      </c>
      <c r="E1071" s="39">
        <v>0</v>
      </c>
      <c r="F1071" s="39">
        <v>0</v>
      </c>
      <c r="G1071" s="39">
        <v>0</v>
      </c>
      <c r="H1071" s="39">
        <v>0</v>
      </c>
      <c r="I1071" s="39">
        <v>0</v>
      </c>
      <c r="J1071" s="39">
        <v>0</v>
      </c>
      <c r="K1071" s="40">
        <v>0</v>
      </c>
      <c r="L1071" s="39">
        <v>0</v>
      </c>
      <c r="M1071" s="39">
        <v>0</v>
      </c>
      <c r="N1071" s="39">
        <v>0</v>
      </c>
      <c r="O1071" s="39">
        <v>254810</v>
      </c>
      <c r="P1071" s="39">
        <v>0</v>
      </c>
      <c r="Q1071" s="39">
        <v>0</v>
      </c>
      <c r="R1071" s="39">
        <v>0</v>
      </c>
      <c r="S1071" s="39">
        <v>0</v>
      </c>
      <c r="T1071" s="39">
        <v>0</v>
      </c>
      <c r="U1071" s="39">
        <v>0</v>
      </c>
      <c r="V1071" s="39">
        <v>0</v>
      </c>
      <c r="W1071" s="39">
        <v>0</v>
      </c>
      <c r="X1071" s="39">
        <v>0</v>
      </c>
      <c r="Y1071" s="39">
        <v>0</v>
      </c>
      <c r="Z1071" s="39">
        <v>0</v>
      </c>
      <c r="AA1071" s="39">
        <v>0</v>
      </c>
      <c r="AB1071" s="41">
        <v>2021</v>
      </c>
    </row>
    <row r="1072" spans="1:28" ht="35.25" customHeight="1">
      <c r="A1072" s="11">
        <v>1</v>
      </c>
      <c r="B1072" s="2">
        <f>SUBTOTAL(103,$A$800:A1072)</f>
        <v>273</v>
      </c>
      <c r="C1072" s="13" t="s">
        <v>119</v>
      </c>
      <c r="D1072" s="36">
        <f t="shared" si="58"/>
        <v>259480.25</v>
      </c>
      <c r="E1072" s="39">
        <v>0</v>
      </c>
      <c r="F1072" s="39">
        <v>0</v>
      </c>
      <c r="G1072" s="39">
        <v>0</v>
      </c>
      <c r="H1072" s="39">
        <v>0</v>
      </c>
      <c r="I1072" s="39">
        <v>0</v>
      </c>
      <c r="J1072" s="39">
        <v>0</v>
      </c>
      <c r="K1072" s="40">
        <v>0</v>
      </c>
      <c r="L1072" s="39">
        <v>0</v>
      </c>
      <c r="M1072" s="39">
        <v>0</v>
      </c>
      <c r="N1072" s="39">
        <v>0</v>
      </c>
      <c r="O1072" s="39">
        <v>259480.25</v>
      </c>
      <c r="P1072" s="39">
        <v>0</v>
      </c>
      <c r="Q1072" s="39">
        <v>0</v>
      </c>
      <c r="R1072" s="39">
        <v>0</v>
      </c>
      <c r="S1072" s="39">
        <v>0</v>
      </c>
      <c r="T1072" s="39">
        <v>0</v>
      </c>
      <c r="U1072" s="39">
        <v>0</v>
      </c>
      <c r="V1072" s="39">
        <v>0</v>
      </c>
      <c r="W1072" s="39">
        <v>0</v>
      </c>
      <c r="X1072" s="39">
        <v>0</v>
      </c>
      <c r="Y1072" s="39">
        <v>0</v>
      </c>
      <c r="Z1072" s="39">
        <v>0</v>
      </c>
      <c r="AA1072" s="39">
        <v>0</v>
      </c>
      <c r="AB1072" s="41">
        <v>2021</v>
      </c>
    </row>
    <row r="1073" spans="1:28" ht="35.25" customHeight="1">
      <c r="A1073" s="11">
        <v>1</v>
      </c>
      <c r="B1073" s="2">
        <f>SUBTOTAL(103,$A$800:A1073)</f>
        <v>274</v>
      </c>
      <c r="C1073" s="13" t="s">
        <v>825</v>
      </c>
      <c r="D1073" s="36">
        <f t="shared" si="58"/>
        <v>798000</v>
      </c>
      <c r="E1073" s="39">
        <v>0</v>
      </c>
      <c r="F1073" s="39">
        <v>0</v>
      </c>
      <c r="G1073" s="39">
        <v>0</v>
      </c>
      <c r="H1073" s="39">
        <v>0</v>
      </c>
      <c r="I1073" s="39">
        <v>0</v>
      </c>
      <c r="J1073" s="39">
        <v>0</v>
      </c>
      <c r="K1073" s="40">
        <v>0</v>
      </c>
      <c r="L1073" s="39">
        <v>0</v>
      </c>
      <c r="M1073" s="39">
        <v>0</v>
      </c>
      <c r="N1073" s="39">
        <v>0</v>
      </c>
      <c r="O1073" s="39">
        <v>798000</v>
      </c>
      <c r="P1073" s="39">
        <v>0</v>
      </c>
      <c r="Q1073" s="39">
        <v>0</v>
      </c>
      <c r="R1073" s="39">
        <v>0</v>
      </c>
      <c r="S1073" s="39">
        <v>0</v>
      </c>
      <c r="T1073" s="39">
        <v>0</v>
      </c>
      <c r="U1073" s="39">
        <v>0</v>
      </c>
      <c r="V1073" s="39">
        <v>0</v>
      </c>
      <c r="W1073" s="39">
        <v>0</v>
      </c>
      <c r="X1073" s="39">
        <v>0</v>
      </c>
      <c r="Y1073" s="39">
        <v>0</v>
      </c>
      <c r="Z1073" s="39">
        <v>0</v>
      </c>
      <c r="AA1073" s="39">
        <v>0</v>
      </c>
      <c r="AB1073" s="41">
        <v>2021</v>
      </c>
    </row>
    <row r="1074" spans="1:28" ht="35.25" customHeight="1">
      <c r="A1074" s="11">
        <v>1</v>
      </c>
      <c r="B1074" s="2">
        <f>SUBTOTAL(103,$A$800:A1074)</f>
        <v>275</v>
      </c>
      <c r="C1074" s="13" t="s">
        <v>641</v>
      </c>
      <c r="D1074" s="36">
        <f t="shared" si="58"/>
        <v>1544166</v>
      </c>
      <c r="E1074" s="39">
        <v>0</v>
      </c>
      <c r="F1074" s="39">
        <v>204641</v>
      </c>
      <c r="G1074" s="39">
        <v>1339525</v>
      </c>
      <c r="H1074" s="39">
        <v>0</v>
      </c>
      <c r="I1074" s="39">
        <v>0</v>
      </c>
      <c r="J1074" s="39">
        <v>0</v>
      </c>
      <c r="K1074" s="40">
        <v>0</v>
      </c>
      <c r="L1074" s="39">
        <v>0</v>
      </c>
      <c r="M1074" s="39">
        <v>0</v>
      </c>
      <c r="N1074" s="39">
        <v>0</v>
      </c>
      <c r="O1074" s="39">
        <v>0</v>
      </c>
      <c r="P1074" s="39">
        <v>0</v>
      </c>
      <c r="Q1074" s="39">
        <v>0</v>
      </c>
      <c r="R1074" s="39">
        <v>0</v>
      </c>
      <c r="S1074" s="39">
        <v>0</v>
      </c>
      <c r="T1074" s="39">
        <v>0</v>
      </c>
      <c r="U1074" s="39">
        <v>0</v>
      </c>
      <c r="V1074" s="39">
        <v>0</v>
      </c>
      <c r="W1074" s="39">
        <v>0</v>
      </c>
      <c r="X1074" s="39">
        <v>0</v>
      </c>
      <c r="Y1074" s="39">
        <v>0</v>
      </c>
      <c r="Z1074" s="39">
        <v>0</v>
      </c>
      <c r="AA1074" s="39">
        <v>0</v>
      </c>
      <c r="AB1074" s="41">
        <v>2021</v>
      </c>
    </row>
    <row r="1075" spans="1:28" ht="35.25" customHeight="1">
      <c r="A1075" s="11">
        <v>1</v>
      </c>
      <c r="B1075" s="2">
        <f>SUBTOTAL(103,$A$800:A1075)</f>
        <v>276</v>
      </c>
      <c r="C1075" s="13" t="s">
        <v>74</v>
      </c>
      <c r="D1075" s="36">
        <f t="shared" si="58"/>
        <v>8472532</v>
      </c>
      <c r="E1075" s="39">
        <v>0</v>
      </c>
      <c r="F1075" s="39">
        <v>0</v>
      </c>
      <c r="G1075" s="39">
        <v>700000</v>
      </c>
      <c r="H1075" s="39">
        <v>0</v>
      </c>
      <c r="I1075" s="39">
        <v>0</v>
      </c>
      <c r="J1075" s="39">
        <v>0</v>
      </c>
      <c r="K1075" s="40">
        <v>0</v>
      </c>
      <c r="L1075" s="39">
        <v>0</v>
      </c>
      <c r="M1075" s="39">
        <v>0</v>
      </c>
      <c r="N1075" s="39">
        <v>0</v>
      </c>
      <c r="O1075" s="39">
        <v>7772532</v>
      </c>
      <c r="P1075" s="39">
        <v>0</v>
      </c>
      <c r="Q1075" s="39">
        <v>0</v>
      </c>
      <c r="R1075" s="39">
        <v>0</v>
      </c>
      <c r="S1075" s="39">
        <v>0</v>
      </c>
      <c r="T1075" s="39">
        <v>0</v>
      </c>
      <c r="U1075" s="39">
        <v>0</v>
      </c>
      <c r="V1075" s="39">
        <v>0</v>
      </c>
      <c r="W1075" s="39">
        <v>0</v>
      </c>
      <c r="X1075" s="39">
        <v>0</v>
      </c>
      <c r="Y1075" s="39">
        <v>0</v>
      </c>
      <c r="Z1075" s="39">
        <v>0</v>
      </c>
      <c r="AA1075" s="39">
        <v>0</v>
      </c>
      <c r="AB1075" s="41">
        <v>2021</v>
      </c>
    </row>
    <row r="1076" spans="1:28" ht="35.25" customHeight="1">
      <c r="A1076" s="11">
        <v>1</v>
      </c>
      <c r="B1076" s="2">
        <f>SUBTOTAL(103,$A$800:A1076)</f>
        <v>277</v>
      </c>
      <c r="C1076" s="13" t="s">
        <v>1354</v>
      </c>
      <c r="D1076" s="36">
        <f t="shared" si="58"/>
        <v>1900000</v>
      </c>
      <c r="E1076" s="39">
        <v>0</v>
      </c>
      <c r="F1076" s="39">
        <v>0</v>
      </c>
      <c r="G1076" s="39">
        <v>0</v>
      </c>
      <c r="H1076" s="39">
        <v>0</v>
      </c>
      <c r="I1076" s="39">
        <v>0</v>
      </c>
      <c r="J1076" s="39">
        <v>0</v>
      </c>
      <c r="K1076" s="40">
        <v>0</v>
      </c>
      <c r="L1076" s="39">
        <v>0</v>
      </c>
      <c r="M1076" s="39">
        <v>1900000</v>
      </c>
      <c r="N1076" s="39">
        <v>0</v>
      </c>
      <c r="O1076" s="39">
        <v>0</v>
      </c>
      <c r="P1076" s="39">
        <v>0</v>
      </c>
      <c r="Q1076" s="39">
        <v>0</v>
      </c>
      <c r="R1076" s="39">
        <v>0</v>
      </c>
      <c r="S1076" s="39">
        <v>0</v>
      </c>
      <c r="T1076" s="39">
        <v>0</v>
      </c>
      <c r="U1076" s="39">
        <v>0</v>
      </c>
      <c r="V1076" s="39">
        <v>0</v>
      </c>
      <c r="W1076" s="39">
        <v>0</v>
      </c>
      <c r="X1076" s="39">
        <v>0</v>
      </c>
      <c r="Y1076" s="39">
        <v>0</v>
      </c>
      <c r="Z1076" s="39">
        <v>0</v>
      </c>
      <c r="AA1076" s="39">
        <v>0</v>
      </c>
      <c r="AB1076" s="41">
        <v>2021</v>
      </c>
    </row>
    <row r="1077" spans="1:28" ht="35.25" customHeight="1">
      <c r="A1077" s="11">
        <v>1</v>
      </c>
      <c r="B1077" s="2">
        <f>SUBTOTAL(103,$A$800:A1077)</f>
        <v>278</v>
      </c>
      <c r="C1077" s="13" t="s">
        <v>230</v>
      </c>
      <c r="D1077" s="36">
        <f t="shared" si="58"/>
        <v>669583.8</v>
      </c>
      <c r="E1077" s="39">
        <v>0</v>
      </c>
      <c r="F1077" s="39">
        <v>0</v>
      </c>
      <c r="G1077" s="39">
        <v>669583.8</v>
      </c>
      <c r="H1077" s="39">
        <v>0</v>
      </c>
      <c r="I1077" s="39">
        <v>0</v>
      </c>
      <c r="J1077" s="39">
        <v>0</v>
      </c>
      <c r="K1077" s="40">
        <v>0</v>
      </c>
      <c r="L1077" s="39">
        <v>0</v>
      </c>
      <c r="M1077" s="39">
        <v>0</v>
      </c>
      <c r="N1077" s="39">
        <v>0</v>
      </c>
      <c r="O1077" s="39">
        <v>0</v>
      </c>
      <c r="P1077" s="39">
        <v>0</v>
      </c>
      <c r="Q1077" s="39">
        <v>0</v>
      </c>
      <c r="R1077" s="39">
        <v>0</v>
      </c>
      <c r="S1077" s="39">
        <v>0</v>
      </c>
      <c r="T1077" s="39">
        <v>0</v>
      </c>
      <c r="U1077" s="39">
        <v>0</v>
      </c>
      <c r="V1077" s="39">
        <v>0</v>
      </c>
      <c r="W1077" s="39">
        <v>0</v>
      </c>
      <c r="X1077" s="39">
        <v>0</v>
      </c>
      <c r="Y1077" s="39">
        <v>0</v>
      </c>
      <c r="Z1077" s="39">
        <v>0</v>
      </c>
      <c r="AA1077" s="39">
        <v>0</v>
      </c>
      <c r="AB1077" s="41">
        <v>2021</v>
      </c>
    </row>
    <row r="1078" spans="1:28" ht="35.25" customHeight="1">
      <c r="A1078" s="11">
        <v>1</v>
      </c>
      <c r="B1078" s="2">
        <f>SUBTOTAL(103,$A$800:A1078)</f>
        <v>279</v>
      </c>
      <c r="C1078" s="13" t="s">
        <v>1341</v>
      </c>
      <c r="D1078" s="36">
        <f t="shared" si="58"/>
        <v>1699977</v>
      </c>
      <c r="E1078" s="39">
        <v>0</v>
      </c>
      <c r="F1078" s="39">
        <v>0</v>
      </c>
      <c r="G1078" s="39">
        <v>0</v>
      </c>
      <c r="H1078" s="39">
        <v>0</v>
      </c>
      <c r="I1078" s="39">
        <v>0</v>
      </c>
      <c r="J1078" s="39">
        <v>0</v>
      </c>
      <c r="K1078" s="40">
        <v>0</v>
      </c>
      <c r="L1078" s="39">
        <v>0</v>
      </c>
      <c r="M1078" s="39">
        <v>0</v>
      </c>
      <c r="N1078" s="39">
        <v>0</v>
      </c>
      <c r="O1078" s="39">
        <v>1699977</v>
      </c>
      <c r="P1078" s="39">
        <v>0</v>
      </c>
      <c r="Q1078" s="39">
        <v>0</v>
      </c>
      <c r="R1078" s="39">
        <v>0</v>
      </c>
      <c r="S1078" s="39">
        <v>0</v>
      </c>
      <c r="T1078" s="39">
        <v>0</v>
      </c>
      <c r="U1078" s="39">
        <v>0</v>
      </c>
      <c r="V1078" s="39">
        <v>0</v>
      </c>
      <c r="W1078" s="39">
        <v>0</v>
      </c>
      <c r="X1078" s="39">
        <v>0</v>
      </c>
      <c r="Y1078" s="39">
        <v>0</v>
      </c>
      <c r="Z1078" s="39">
        <v>0</v>
      </c>
      <c r="AA1078" s="39">
        <v>0</v>
      </c>
      <c r="AB1078" s="41">
        <v>2021</v>
      </c>
    </row>
    <row r="1079" spans="1:28" ht="35.25" customHeight="1">
      <c r="A1079" s="11">
        <v>1</v>
      </c>
      <c r="B1079" s="2">
        <f>SUBTOTAL(103,$A$800:A1079)</f>
        <v>280</v>
      </c>
      <c r="C1079" s="13" t="s">
        <v>1349</v>
      </c>
      <c r="D1079" s="36">
        <f t="shared" si="58"/>
        <v>1443311</v>
      </c>
      <c r="E1079" s="39">
        <v>327100</v>
      </c>
      <c r="F1079" s="39">
        <v>400000</v>
      </c>
      <c r="G1079" s="39">
        <v>0</v>
      </c>
      <c r="H1079" s="39">
        <v>345805</v>
      </c>
      <c r="I1079" s="39">
        <v>83147</v>
      </c>
      <c r="J1079" s="39">
        <v>0</v>
      </c>
      <c r="K1079" s="40">
        <v>0</v>
      </c>
      <c r="L1079" s="39">
        <v>0</v>
      </c>
      <c r="M1079" s="39">
        <v>0</v>
      </c>
      <c r="N1079" s="39">
        <v>0</v>
      </c>
      <c r="O1079" s="39">
        <v>287259</v>
      </c>
      <c r="P1079" s="39">
        <v>0</v>
      </c>
      <c r="Q1079" s="39">
        <v>0</v>
      </c>
      <c r="R1079" s="39">
        <v>0</v>
      </c>
      <c r="S1079" s="39">
        <v>0</v>
      </c>
      <c r="T1079" s="39">
        <v>0</v>
      </c>
      <c r="U1079" s="39">
        <v>0</v>
      </c>
      <c r="V1079" s="39">
        <v>0</v>
      </c>
      <c r="W1079" s="39">
        <v>0</v>
      </c>
      <c r="X1079" s="39">
        <v>0</v>
      </c>
      <c r="Y1079" s="39">
        <v>0</v>
      </c>
      <c r="Z1079" s="39">
        <v>0</v>
      </c>
      <c r="AA1079" s="39">
        <v>0</v>
      </c>
      <c r="AB1079" s="41">
        <v>2021</v>
      </c>
    </row>
    <row r="1080" spans="1:28" ht="35.25" customHeight="1">
      <c r="A1080" s="11">
        <v>1</v>
      </c>
      <c r="B1080" s="2">
        <f>SUBTOTAL(103,$A$800:A1080)</f>
        <v>281</v>
      </c>
      <c r="C1080" s="13" t="s">
        <v>224</v>
      </c>
      <c r="D1080" s="36">
        <f t="shared" si="58"/>
        <v>2424064.8</v>
      </c>
      <c r="E1080" s="39">
        <v>0</v>
      </c>
      <c r="F1080" s="39">
        <v>0</v>
      </c>
      <c r="G1080" s="39">
        <v>0</v>
      </c>
      <c r="H1080" s="39">
        <v>0</v>
      </c>
      <c r="I1080" s="39">
        <v>0</v>
      </c>
      <c r="J1080" s="39">
        <v>0</v>
      </c>
      <c r="K1080" s="40">
        <v>1</v>
      </c>
      <c r="L1080" s="39">
        <v>2424064.8</v>
      </c>
      <c r="M1080" s="39">
        <v>0</v>
      </c>
      <c r="N1080" s="39">
        <v>0</v>
      </c>
      <c r="O1080" s="39">
        <v>0</v>
      </c>
      <c r="P1080" s="39">
        <v>0</v>
      </c>
      <c r="Q1080" s="39">
        <v>0</v>
      </c>
      <c r="R1080" s="39">
        <v>0</v>
      </c>
      <c r="S1080" s="39">
        <v>0</v>
      </c>
      <c r="T1080" s="39">
        <v>0</v>
      </c>
      <c r="U1080" s="39">
        <v>0</v>
      </c>
      <c r="V1080" s="39">
        <v>0</v>
      </c>
      <c r="W1080" s="39">
        <v>0</v>
      </c>
      <c r="X1080" s="39">
        <v>0</v>
      </c>
      <c r="Y1080" s="39">
        <v>0</v>
      </c>
      <c r="Z1080" s="39">
        <v>0</v>
      </c>
      <c r="AA1080" s="39">
        <v>0</v>
      </c>
      <c r="AB1080" s="41">
        <v>2021</v>
      </c>
    </row>
    <row r="1081" spans="1:28" ht="35.25" customHeight="1">
      <c r="A1081" s="11">
        <v>1</v>
      </c>
      <c r="B1081" s="2">
        <f>SUBTOTAL(103,$A$800:A1081)</f>
        <v>282</v>
      </c>
      <c r="C1081" s="13" t="s">
        <v>60</v>
      </c>
      <c r="D1081" s="36">
        <f t="shared" si="58"/>
        <v>1497379.01</v>
      </c>
      <c r="E1081" s="39">
        <v>0</v>
      </c>
      <c r="F1081" s="39">
        <v>0</v>
      </c>
      <c r="G1081" s="39">
        <v>0</v>
      </c>
      <c r="H1081" s="39">
        <v>0</v>
      </c>
      <c r="I1081" s="39">
        <v>0</v>
      </c>
      <c r="J1081" s="39">
        <v>0</v>
      </c>
      <c r="K1081" s="40">
        <v>0</v>
      </c>
      <c r="L1081" s="39">
        <v>0</v>
      </c>
      <c r="M1081" s="39">
        <v>1497379.01</v>
      </c>
      <c r="N1081" s="39">
        <v>0</v>
      </c>
      <c r="O1081" s="39">
        <v>0</v>
      </c>
      <c r="P1081" s="39">
        <v>0</v>
      </c>
      <c r="Q1081" s="39">
        <v>0</v>
      </c>
      <c r="R1081" s="39">
        <v>0</v>
      </c>
      <c r="S1081" s="39">
        <v>0</v>
      </c>
      <c r="T1081" s="39">
        <v>0</v>
      </c>
      <c r="U1081" s="39">
        <v>0</v>
      </c>
      <c r="V1081" s="39">
        <v>0</v>
      </c>
      <c r="W1081" s="39">
        <v>0</v>
      </c>
      <c r="X1081" s="39">
        <v>0</v>
      </c>
      <c r="Y1081" s="39">
        <v>0</v>
      </c>
      <c r="Z1081" s="39">
        <v>0</v>
      </c>
      <c r="AA1081" s="39">
        <v>0</v>
      </c>
      <c r="AB1081" s="41">
        <v>2021</v>
      </c>
    </row>
    <row r="1082" spans="1:28" ht="35.25" customHeight="1">
      <c r="A1082" s="11">
        <v>1</v>
      </c>
      <c r="B1082" s="2">
        <f>SUBTOTAL(103,$A$800:A1082)</f>
        <v>283</v>
      </c>
      <c r="C1082" s="13" t="s">
        <v>61</v>
      </c>
      <c r="D1082" s="36">
        <f t="shared" si="58"/>
        <v>1600000</v>
      </c>
      <c r="E1082" s="39">
        <v>0</v>
      </c>
      <c r="F1082" s="39">
        <v>0</v>
      </c>
      <c r="G1082" s="39">
        <v>0</v>
      </c>
      <c r="H1082" s="39">
        <v>0</v>
      </c>
      <c r="I1082" s="39">
        <v>0</v>
      </c>
      <c r="J1082" s="39">
        <v>0</v>
      </c>
      <c r="K1082" s="40">
        <v>0</v>
      </c>
      <c r="L1082" s="39">
        <v>0</v>
      </c>
      <c r="M1082" s="39">
        <v>0</v>
      </c>
      <c r="N1082" s="39">
        <v>0</v>
      </c>
      <c r="O1082" s="39">
        <v>1600000</v>
      </c>
      <c r="P1082" s="39">
        <v>0</v>
      </c>
      <c r="Q1082" s="39">
        <v>0</v>
      </c>
      <c r="R1082" s="39">
        <v>0</v>
      </c>
      <c r="S1082" s="39">
        <v>0</v>
      </c>
      <c r="T1082" s="39">
        <v>0</v>
      </c>
      <c r="U1082" s="39">
        <v>0</v>
      </c>
      <c r="V1082" s="39">
        <v>0</v>
      </c>
      <c r="W1082" s="39">
        <v>0</v>
      </c>
      <c r="X1082" s="39">
        <v>0</v>
      </c>
      <c r="Y1082" s="39">
        <v>0</v>
      </c>
      <c r="Z1082" s="39">
        <v>0</v>
      </c>
      <c r="AA1082" s="39">
        <v>0</v>
      </c>
      <c r="AB1082" s="41">
        <v>2021</v>
      </c>
    </row>
    <row r="1083" spans="1:28" ht="35.25" customHeight="1">
      <c r="A1083" s="11">
        <v>1</v>
      </c>
      <c r="B1083" s="2">
        <f>SUBTOTAL(103,$A$800:A1083)</f>
        <v>284</v>
      </c>
      <c r="C1083" s="13" t="s">
        <v>1068</v>
      </c>
      <c r="D1083" s="36">
        <f t="shared" si="58"/>
        <v>594264</v>
      </c>
      <c r="E1083" s="39">
        <v>400574</v>
      </c>
      <c r="F1083" s="39">
        <v>193690</v>
      </c>
      <c r="G1083" s="39">
        <v>0</v>
      </c>
      <c r="H1083" s="39">
        <v>0</v>
      </c>
      <c r="I1083" s="39">
        <v>0</v>
      </c>
      <c r="J1083" s="39">
        <v>0</v>
      </c>
      <c r="K1083" s="40">
        <v>0</v>
      </c>
      <c r="L1083" s="39">
        <v>0</v>
      </c>
      <c r="M1083" s="39">
        <v>0</v>
      </c>
      <c r="N1083" s="39">
        <v>0</v>
      </c>
      <c r="O1083" s="39">
        <v>0</v>
      </c>
      <c r="P1083" s="39">
        <v>0</v>
      </c>
      <c r="Q1083" s="39">
        <v>0</v>
      </c>
      <c r="R1083" s="39">
        <v>0</v>
      </c>
      <c r="S1083" s="39">
        <v>0</v>
      </c>
      <c r="T1083" s="39">
        <v>0</v>
      </c>
      <c r="U1083" s="39">
        <v>0</v>
      </c>
      <c r="V1083" s="39">
        <v>0</v>
      </c>
      <c r="W1083" s="39">
        <v>0</v>
      </c>
      <c r="X1083" s="39">
        <v>0</v>
      </c>
      <c r="Y1083" s="39">
        <v>0</v>
      </c>
      <c r="Z1083" s="39">
        <v>0</v>
      </c>
      <c r="AA1083" s="39">
        <v>0</v>
      </c>
      <c r="AB1083" s="41">
        <v>2021</v>
      </c>
    </row>
    <row r="1084" spans="1:28" ht="35.25" customHeight="1">
      <c r="A1084" s="11">
        <v>1</v>
      </c>
      <c r="B1084" s="2">
        <f>SUBTOTAL(103,$A$800:A1084)</f>
        <v>285</v>
      </c>
      <c r="C1084" s="13" t="s">
        <v>434</v>
      </c>
      <c r="D1084" s="36">
        <f t="shared" si="58"/>
        <v>362063</v>
      </c>
      <c r="E1084" s="39">
        <v>0</v>
      </c>
      <c r="F1084" s="39">
        <v>0</v>
      </c>
      <c r="G1084" s="39">
        <v>0</v>
      </c>
      <c r="H1084" s="39">
        <v>362063</v>
      </c>
      <c r="I1084" s="39">
        <v>0</v>
      </c>
      <c r="J1084" s="39">
        <v>0</v>
      </c>
      <c r="K1084" s="40">
        <v>0</v>
      </c>
      <c r="L1084" s="39">
        <v>0</v>
      </c>
      <c r="M1084" s="39">
        <v>0</v>
      </c>
      <c r="N1084" s="39">
        <v>0</v>
      </c>
      <c r="O1084" s="39">
        <v>0</v>
      </c>
      <c r="P1084" s="39">
        <v>0</v>
      </c>
      <c r="Q1084" s="39">
        <v>0</v>
      </c>
      <c r="R1084" s="39">
        <v>0</v>
      </c>
      <c r="S1084" s="39">
        <v>0</v>
      </c>
      <c r="T1084" s="39">
        <v>0</v>
      </c>
      <c r="U1084" s="39">
        <v>0</v>
      </c>
      <c r="V1084" s="39">
        <v>0</v>
      </c>
      <c r="W1084" s="39">
        <v>0</v>
      </c>
      <c r="X1084" s="39">
        <v>0</v>
      </c>
      <c r="Y1084" s="39">
        <v>0</v>
      </c>
      <c r="Z1084" s="39">
        <v>0</v>
      </c>
      <c r="AA1084" s="39">
        <v>0</v>
      </c>
      <c r="AB1084" s="41">
        <v>2021</v>
      </c>
    </row>
    <row r="1085" spans="1:28" ht="35.25" customHeight="1">
      <c r="A1085" s="11">
        <v>1</v>
      </c>
      <c r="B1085" s="2">
        <f>SUBTOTAL(103,$A$800:A1085)</f>
        <v>286</v>
      </c>
      <c r="C1085" s="13" t="s">
        <v>457</v>
      </c>
      <c r="D1085" s="36">
        <f t="shared" si="58"/>
        <v>6843402</v>
      </c>
      <c r="E1085" s="39">
        <v>0</v>
      </c>
      <c r="F1085" s="39">
        <v>0</v>
      </c>
      <c r="G1085" s="39">
        <v>783542</v>
      </c>
      <c r="H1085" s="39">
        <v>0</v>
      </c>
      <c r="I1085" s="39">
        <v>0</v>
      </c>
      <c r="J1085" s="39">
        <v>0</v>
      </c>
      <c r="K1085" s="40">
        <v>0</v>
      </c>
      <c r="L1085" s="39">
        <v>0</v>
      </c>
      <c r="M1085" s="39">
        <v>1468500</v>
      </c>
      <c r="N1085" s="39">
        <v>0</v>
      </c>
      <c r="O1085" s="39">
        <v>4591360</v>
      </c>
      <c r="P1085" s="39">
        <v>0</v>
      </c>
      <c r="Q1085" s="39">
        <v>0</v>
      </c>
      <c r="R1085" s="39">
        <v>0</v>
      </c>
      <c r="S1085" s="39">
        <v>0</v>
      </c>
      <c r="T1085" s="39">
        <v>0</v>
      </c>
      <c r="U1085" s="39">
        <v>0</v>
      </c>
      <c r="V1085" s="39">
        <v>0</v>
      </c>
      <c r="W1085" s="39">
        <v>0</v>
      </c>
      <c r="X1085" s="39">
        <v>0</v>
      </c>
      <c r="Y1085" s="39">
        <v>0</v>
      </c>
      <c r="Z1085" s="39">
        <v>0</v>
      </c>
      <c r="AA1085" s="39">
        <v>0</v>
      </c>
      <c r="AB1085" s="41">
        <v>2021</v>
      </c>
    </row>
    <row r="1086" spans="1:28" ht="35.25" customHeight="1">
      <c r="A1086" s="11">
        <v>1</v>
      </c>
      <c r="B1086" s="2">
        <f>SUBTOTAL(103,$A$800:A1086)</f>
        <v>287</v>
      </c>
      <c r="C1086" s="13" t="s">
        <v>1358</v>
      </c>
      <c r="D1086" s="36">
        <f t="shared" si="58"/>
        <v>384000</v>
      </c>
      <c r="E1086" s="39">
        <v>0</v>
      </c>
      <c r="F1086" s="39">
        <v>0</v>
      </c>
      <c r="G1086" s="39">
        <v>0</v>
      </c>
      <c r="H1086" s="39">
        <v>0</v>
      </c>
      <c r="I1086" s="39">
        <v>0</v>
      </c>
      <c r="J1086" s="39">
        <v>0</v>
      </c>
      <c r="K1086" s="40">
        <v>0</v>
      </c>
      <c r="L1086" s="39">
        <v>0</v>
      </c>
      <c r="M1086" s="39">
        <v>0</v>
      </c>
      <c r="N1086" s="39">
        <v>0</v>
      </c>
      <c r="O1086" s="39">
        <v>384000</v>
      </c>
      <c r="P1086" s="39">
        <v>0</v>
      </c>
      <c r="Q1086" s="39">
        <v>0</v>
      </c>
      <c r="R1086" s="39">
        <v>0</v>
      </c>
      <c r="S1086" s="39">
        <v>0</v>
      </c>
      <c r="T1086" s="39">
        <v>0</v>
      </c>
      <c r="U1086" s="39">
        <v>0</v>
      </c>
      <c r="V1086" s="39">
        <v>0</v>
      </c>
      <c r="W1086" s="39">
        <v>0</v>
      </c>
      <c r="X1086" s="39">
        <v>0</v>
      </c>
      <c r="Y1086" s="39">
        <v>0</v>
      </c>
      <c r="Z1086" s="39">
        <v>0</v>
      </c>
      <c r="AA1086" s="39">
        <v>0</v>
      </c>
      <c r="AB1086" s="41">
        <v>2021</v>
      </c>
    </row>
    <row r="1087" spans="1:28" ht="35.25" customHeight="1">
      <c r="A1087" s="11">
        <v>1</v>
      </c>
      <c r="B1087" s="2">
        <f>SUBTOTAL(103,$A$800:A1087)</f>
        <v>288</v>
      </c>
      <c r="C1087" s="13" t="s">
        <v>596</v>
      </c>
      <c r="D1087" s="36">
        <f t="shared" si="58"/>
        <v>537014.15</v>
      </c>
      <c r="E1087" s="39">
        <v>0</v>
      </c>
      <c r="F1087" s="39">
        <v>0</v>
      </c>
      <c r="G1087" s="39">
        <v>0</v>
      </c>
      <c r="H1087" s="39">
        <v>0</v>
      </c>
      <c r="I1087" s="39">
        <v>0</v>
      </c>
      <c r="J1087" s="39">
        <v>507014.15</v>
      </c>
      <c r="K1087" s="40">
        <v>0</v>
      </c>
      <c r="L1087" s="39">
        <v>0</v>
      </c>
      <c r="M1087" s="39">
        <v>30000</v>
      </c>
      <c r="N1087" s="39">
        <v>0</v>
      </c>
      <c r="O1087" s="39">
        <v>0</v>
      </c>
      <c r="P1087" s="39">
        <v>0</v>
      </c>
      <c r="Q1087" s="39">
        <v>0</v>
      </c>
      <c r="R1087" s="39">
        <v>0</v>
      </c>
      <c r="S1087" s="39">
        <v>0</v>
      </c>
      <c r="T1087" s="39">
        <v>0</v>
      </c>
      <c r="U1087" s="39">
        <v>0</v>
      </c>
      <c r="V1087" s="39">
        <v>0</v>
      </c>
      <c r="W1087" s="39">
        <v>0</v>
      </c>
      <c r="X1087" s="39">
        <v>0</v>
      </c>
      <c r="Y1087" s="39">
        <v>0</v>
      </c>
      <c r="Z1087" s="39">
        <v>0</v>
      </c>
      <c r="AA1087" s="39">
        <v>0</v>
      </c>
      <c r="AB1087" s="41">
        <v>2021</v>
      </c>
    </row>
    <row r="1088" spans="1:28" ht="35.25" customHeight="1">
      <c r="A1088" s="11">
        <v>1</v>
      </c>
      <c r="B1088" s="2">
        <f>SUBTOTAL(103,$A$800:A1088)</f>
        <v>289</v>
      </c>
      <c r="C1088" s="13" t="s">
        <v>597</v>
      </c>
      <c r="D1088" s="36">
        <f t="shared" si="58"/>
        <v>898800</v>
      </c>
      <c r="E1088" s="39">
        <v>0</v>
      </c>
      <c r="F1088" s="39">
        <v>0</v>
      </c>
      <c r="G1088" s="39">
        <v>185000</v>
      </c>
      <c r="H1088" s="39">
        <v>0</v>
      </c>
      <c r="I1088" s="39">
        <v>0</v>
      </c>
      <c r="J1088" s="39">
        <v>0</v>
      </c>
      <c r="K1088" s="40">
        <v>0</v>
      </c>
      <c r="L1088" s="39">
        <v>0</v>
      </c>
      <c r="M1088" s="39">
        <v>0</v>
      </c>
      <c r="N1088" s="39">
        <v>0</v>
      </c>
      <c r="O1088" s="39">
        <v>713800</v>
      </c>
      <c r="P1088" s="39">
        <v>0</v>
      </c>
      <c r="Q1088" s="39">
        <v>0</v>
      </c>
      <c r="R1088" s="39">
        <v>0</v>
      </c>
      <c r="S1088" s="39">
        <v>0</v>
      </c>
      <c r="T1088" s="39">
        <v>0</v>
      </c>
      <c r="U1088" s="39">
        <v>0</v>
      </c>
      <c r="V1088" s="39">
        <v>0</v>
      </c>
      <c r="W1088" s="39">
        <v>0</v>
      </c>
      <c r="X1088" s="39">
        <v>0</v>
      </c>
      <c r="Y1088" s="39">
        <v>0</v>
      </c>
      <c r="Z1088" s="39">
        <v>0</v>
      </c>
      <c r="AA1088" s="39">
        <v>0</v>
      </c>
      <c r="AB1088" s="41">
        <v>2021</v>
      </c>
    </row>
    <row r="1089" spans="1:28" ht="35.25" customHeight="1">
      <c r="A1089" s="11">
        <v>1</v>
      </c>
      <c r="B1089" s="2">
        <f>SUBTOTAL(103,$A$800:A1089)</f>
        <v>290</v>
      </c>
      <c r="C1089" s="13" t="s">
        <v>461</v>
      </c>
      <c r="D1089" s="36">
        <f t="shared" si="58"/>
        <v>140900</v>
      </c>
      <c r="E1089" s="39">
        <v>0</v>
      </c>
      <c r="F1089" s="39">
        <v>140900</v>
      </c>
      <c r="G1089" s="39">
        <v>0</v>
      </c>
      <c r="H1089" s="39">
        <v>0</v>
      </c>
      <c r="I1089" s="39">
        <v>0</v>
      </c>
      <c r="J1089" s="39">
        <v>0</v>
      </c>
      <c r="K1089" s="40">
        <v>0</v>
      </c>
      <c r="L1089" s="39">
        <v>0</v>
      </c>
      <c r="M1089" s="39">
        <v>0</v>
      </c>
      <c r="N1089" s="39">
        <v>0</v>
      </c>
      <c r="O1089" s="39">
        <v>0</v>
      </c>
      <c r="P1089" s="39">
        <v>0</v>
      </c>
      <c r="Q1089" s="39">
        <v>0</v>
      </c>
      <c r="R1089" s="39">
        <v>0</v>
      </c>
      <c r="S1089" s="39">
        <v>0</v>
      </c>
      <c r="T1089" s="39">
        <v>0</v>
      </c>
      <c r="U1089" s="39">
        <v>0</v>
      </c>
      <c r="V1089" s="39">
        <v>0</v>
      </c>
      <c r="W1089" s="39">
        <v>0</v>
      </c>
      <c r="X1089" s="39">
        <v>0</v>
      </c>
      <c r="Y1089" s="39">
        <v>0</v>
      </c>
      <c r="Z1089" s="39">
        <v>0</v>
      </c>
      <c r="AA1089" s="39">
        <v>0</v>
      </c>
      <c r="AB1089" s="41">
        <v>2021</v>
      </c>
    </row>
    <row r="1090" spans="1:28" ht="35.25" customHeight="1">
      <c r="A1090" s="11">
        <v>1</v>
      </c>
      <c r="B1090" s="2">
        <f>SUBTOTAL(103,$A$800:A1090)</f>
        <v>291</v>
      </c>
      <c r="C1090" s="13" t="s">
        <v>511</v>
      </c>
      <c r="D1090" s="36">
        <f t="shared" si="58"/>
        <v>56600</v>
      </c>
      <c r="E1090" s="39">
        <v>0</v>
      </c>
      <c r="F1090" s="39">
        <v>0</v>
      </c>
      <c r="G1090" s="39">
        <v>0</v>
      </c>
      <c r="H1090" s="39">
        <v>0</v>
      </c>
      <c r="I1090" s="39">
        <v>0</v>
      </c>
      <c r="J1090" s="39">
        <v>0</v>
      </c>
      <c r="K1090" s="40">
        <v>0</v>
      </c>
      <c r="L1090" s="39">
        <v>0</v>
      </c>
      <c r="M1090" s="39">
        <v>0</v>
      </c>
      <c r="N1090" s="39">
        <v>0</v>
      </c>
      <c r="O1090" s="39">
        <v>56600</v>
      </c>
      <c r="P1090" s="39">
        <v>0</v>
      </c>
      <c r="Q1090" s="39">
        <v>0</v>
      </c>
      <c r="R1090" s="39">
        <v>0</v>
      </c>
      <c r="S1090" s="39">
        <v>0</v>
      </c>
      <c r="T1090" s="39">
        <v>0</v>
      </c>
      <c r="U1090" s="39">
        <v>0</v>
      </c>
      <c r="V1090" s="39">
        <v>0</v>
      </c>
      <c r="W1090" s="39">
        <v>0</v>
      </c>
      <c r="X1090" s="39">
        <v>0</v>
      </c>
      <c r="Y1090" s="39">
        <v>0</v>
      </c>
      <c r="Z1090" s="39">
        <v>0</v>
      </c>
      <c r="AA1090" s="39">
        <v>0</v>
      </c>
      <c r="AB1090" s="41">
        <v>2021</v>
      </c>
    </row>
    <row r="1091" spans="1:28" ht="35.25" customHeight="1">
      <c r="A1091" s="11">
        <v>1</v>
      </c>
      <c r="B1091" s="2">
        <f>SUBTOTAL(103,$A$800:A1091)</f>
        <v>292</v>
      </c>
      <c r="C1091" s="13" t="s">
        <v>55</v>
      </c>
      <c r="D1091" s="36">
        <f t="shared" si="58"/>
        <v>1161856.5</v>
      </c>
      <c r="E1091" s="39">
        <v>0</v>
      </c>
      <c r="F1091" s="39">
        <v>48409.5</v>
      </c>
      <c r="G1091" s="39">
        <v>1025962</v>
      </c>
      <c r="H1091" s="39">
        <v>0</v>
      </c>
      <c r="I1091" s="39">
        <v>0</v>
      </c>
      <c r="J1091" s="39">
        <v>0</v>
      </c>
      <c r="K1091" s="40">
        <v>0</v>
      </c>
      <c r="L1091" s="39">
        <v>0</v>
      </c>
      <c r="M1091" s="39">
        <v>0</v>
      </c>
      <c r="N1091" s="39">
        <v>0</v>
      </c>
      <c r="O1091" s="39">
        <v>87485</v>
      </c>
      <c r="P1091" s="39">
        <v>0</v>
      </c>
      <c r="Q1091" s="39">
        <v>0</v>
      </c>
      <c r="R1091" s="39">
        <v>0</v>
      </c>
      <c r="S1091" s="39">
        <v>0</v>
      </c>
      <c r="T1091" s="39">
        <v>0</v>
      </c>
      <c r="U1091" s="39">
        <v>0</v>
      </c>
      <c r="V1091" s="39">
        <v>0</v>
      </c>
      <c r="W1091" s="39">
        <v>0</v>
      </c>
      <c r="X1091" s="39">
        <v>0</v>
      </c>
      <c r="Y1091" s="39">
        <v>0</v>
      </c>
      <c r="Z1091" s="39">
        <v>0</v>
      </c>
      <c r="AA1091" s="39">
        <v>0</v>
      </c>
      <c r="AB1091" s="41">
        <v>2021</v>
      </c>
    </row>
    <row r="1092" spans="1:28" ht="35.25" customHeight="1">
      <c r="A1092" s="11">
        <v>1</v>
      </c>
      <c r="B1092" s="2">
        <f>SUBTOTAL(103,$A$800:A1092)</f>
        <v>293</v>
      </c>
      <c r="C1092" s="13" t="s">
        <v>62</v>
      </c>
      <c r="D1092" s="36">
        <f t="shared" si="58"/>
        <v>360326</v>
      </c>
      <c r="E1092" s="39">
        <v>0</v>
      </c>
      <c r="F1092" s="39">
        <v>118295</v>
      </c>
      <c r="G1092" s="39">
        <v>87000</v>
      </c>
      <c r="H1092" s="39">
        <v>0</v>
      </c>
      <c r="I1092" s="39">
        <v>0</v>
      </c>
      <c r="J1092" s="39">
        <v>0</v>
      </c>
      <c r="K1092" s="40">
        <v>1</v>
      </c>
      <c r="L1092" s="39">
        <v>100462</v>
      </c>
      <c r="M1092" s="39">
        <v>54569</v>
      </c>
      <c r="N1092" s="39">
        <v>0</v>
      </c>
      <c r="O1092" s="39">
        <v>0</v>
      </c>
      <c r="P1092" s="39">
        <v>0</v>
      </c>
      <c r="Q1092" s="39">
        <v>0</v>
      </c>
      <c r="R1092" s="39">
        <v>0</v>
      </c>
      <c r="S1092" s="39">
        <v>0</v>
      </c>
      <c r="T1092" s="39">
        <v>0</v>
      </c>
      <c r="U1092" s="39">
        <v>0</v>
      </c>
      <c r="V1092" s="39">
        <v>0</v>
      </c>
      <c r="W1092" s="39">
        <v>0</v>
      </c>
      <c r="X1092" s="39">
        <v>0</v>
      </c>
      <c r="Y1092" s="39">
        <v>0</v>
      </c>
      <c r="Z1092" s="39">
        <v>0</v>
      </c>
      <c r="AA1092" s="39">
        <v>0</v>
      </c>
      <c r="AB1092" s="41">
        <v>2021</v>
      </c>
    </row>
    <row r="1093" spans="1:28" ht="35.25" customHeight="1">
      <c r="A1093" s="11">
        <v>1</v>
      </c>
      <c r="B1093" s="2">
        <f>SUBTOTAL(103,$A$800:A1093)</f>
        <v>294</v>
      </c>
      <c r="C1093" s="13" t="s">
        <v>990</v>
      </c>
      <c r="D1093" s="36">
        <f>E1093+F1093+G1093+H1093+I1093+J1093+L1093+M1093+N1093+O1093+P1093+Q1093+R1093+S1093+T1093+U1093+V1093+W1093+X1093+Y1093+Z1093+AA1093</f>
        <v>338461</v>
      </c>
      <c r="E1093" s="39">
        <v>0</v>
      </c>
      <c r="F1093" s="39">
        <v>0</v>
      </c>
      <c r="G1093" s="39">
        <v>338461</v>
      </c>
      <c r="H1093" s="39">
        <v>0</v>
      </c>
      <c r="I1093" s="39">
        <v>0</v>
      </c>
      <c r="J1093" s="39">
        <v>0</v>
      </c>
      <c r="K1093" s="40">
        <v>0</v>
      </c>
      <c r="L1093" s="39">
        <v>0</v>
      </c>
      <c r="M1093" s="39">
        <v>0</v>
      </c>
      <c r="N1093" s="39">
        <v>0</v>
      </c>
      <c r="O1093" s="39">
        <v>0</v>
      </c>
      <c r="P1093" s="39">
        <v>0</v>
      </c>
      <c r="Q1093" s="39">
        <v>0</v>
      </c>
      <c r="R1093" s="39">
        <v>0</v>
      </c>
      <c r="S1093" s="39">
        <v>0</v>
      </c>
      <c r="T1093" s="39">
        <v>0</v>
      </c>
      <c r="U1093" s="39">
        <v>0</v>
      </c>
      <c r="V1093" s="39">
        <v>0</v>
      </c>
      <c r="W1093" s="39">
        <v>0</v>
      </c>
      <c r="X1093" s="39">
        <v>0</v>
      </c>
      <c r="Y1093" s="39">
        <v>0</v>
      </c>
      <c r="Z1093" s="39">
        <v>0</v>
      </c>
      <c r="AA1093" s="39">
        <v>0</v>
      </c>
      <c r="AB1093" s="41">
        <v>2021</v>
      </c>
    </row>
    <row r="1094" spans="1:28" ht="35.25" customHeight="1">
      <c r="A1094" s="11">
        <v>1</v>
      </c>
      <c r="B1094" s="2">
        <f>SUBTOTAL(103,$A$800:A1094)</f>
        <v>295</v>
      </c>
      <c r="C1094" s="13" t="s">
        <v>342</v>
      </c>
      <c r="D1094" s="36">
        <f>E1094+F1094+G1094+H1094+I1094+J1094+L1094+M1094+N1094+O1094+P1094+Q1094+R1094+S1094+T1094+U1094+V1094+W1094+X1094+Y1094+Z1094+AA1094</f>
        <v>84609.42</v>
      </c>
      <c r="E1094" s="39">
        <v>0</v>
      </c>
      <c r="F1094" s="39">
        <v>0</v>
      </c>
      <c r="G1094" s="39">
        <v>0</v>
      </c>
      <c r="H1094" s="39">
        <v>0</v>
      </c>
      <c r="I1094" s="39">
        <v>0</v>
      </c>
      <c r="J1094" s="39">
        <v>0</v>
      </c>
      <c r="K1094" s="40">
        <v>1</v>
      </c>
      <c r="L1094" s="39">
        <v>84609.42</v>
      </c>
      <c r="M1094" s="39">
        <v>0</v>
      </c>
      <c r="N1094" s="39">
        <v>0</v>
      </c>
      <c r="O1094" s="39">
        <v>0</v>
      </c>
      <c r="P1094" s="39">
        <v>0</v>
      </c>
      <c r="Q1094" s="39">
        <v>0</v>
      </c>
      <c r="R1094" s="39">
        <v>0</v>
      </c>
      <c r="S1094" s="39">
        <v>0</v>
      </c>
      <c r="T1094" s="39">
        <v>0</v>
      </c>
      <c r="U1094" s="39">
        <v>0</v>
      </c>
      <c r="V1094" s="39">
        <v>0</v>
      </c>
      <c r="W1094" s="39">
        <v>0</v>
      </c>
      <c r="X1094" s="39">
        <v>0</v>
      </c>
      <c r="Y1094" s="39">
        <v>0</v>
      </c>
      <c r="Z1094" s="39">
        <v>0</v>
      </c>
      <c r="AA1094" s="39">
        <v>0</v>
      </c>
      <c r="AB1094" s="41">
        <v>2021</v>
      </c>
    </row>
    <row r="1095" spans="1:28" ht="35.25" customHeight="1">
      <c r="A1095" s="11">
        <v>1</v>
      </c>
      <c r="B1095" s="2">
        <f>SUBTOTAL(103,$A$800:A1095)</f>
        <v>296</v>
      </c>
      <c r="C1095" s="13" t="s">
        <v>63</v>
      </c>
      <c r="D1095" s="36">
        <f>E1095+F1095+G1095+H1095+I1095+J1095+L1095+M1095+N1095+O1095+P1095+Q1095+R1095+S1095+T1095+U1095+V1095+W1095+X1095+Y1095+Z1095+AA1095</f>
        <v>317636</v>
      </c>
      <c r="E1095" s="39">
        <v>68000</v>
      </c>
      <c r="F1095" s="39">
        <v>68000</v>
      </c>
      <c r="G1095" s="39">
        <v>115536</v>
      </c>
      <c r="H1095" s="39">
        <v>66100</v>
      </c>
      <c r="I1095" s="39">
        <v>0</v>
      </c>
      <c r="J1095" s="39">
        <v>0</v>
      </c>
      <c r="K1095" s="40">
        <v>0</v>
      </c>
      <c r="L1095" s="39">
        <v>0</v>
      </c>
      <c r="M1095" s="39">
        <v>0</v>
      </c>
      <c r="N1095" s="39">
        <v>0</v>
      </c>
      <c r="O1095" s="39">
        <v>0</v>
      </c>
      <c r="P1095" s="39">
        <v>0</v>
      </c>
      <c r="Q1095" s="39">
        <v>0</v>
      </c>
      <c r="R1095" s="39">
        <v>0</v>
      </c>
      <c r="S1095" s="39">
        <v>0</v>
      </c>
      <c r="T1095" s="39">
        <v>0</v>
      </c>
      <c r="U1095" s="39">
        <v>0</v>
      </c>
      <c r="V1095" s="39">
        <v>0</v>
      </c>
      <c r="W1095" s="39">
        <v>0</v>
      </c>
      <c r="X1095" s="39">
        <v>0</v>
      </c>
      <c r="Y1095" s="39">
        <v>0</v>
      </c>
      <c r="Z1095" s="39">
        <v>0</v>
      </c>
      <c r="AA1095" s="39">
        <v>0</v>
      </c>
      <c r="AB1095" s="41">
        <v>2021</v>
      </c>
    </row>
    <row r="1096" spans="1:28" ht="35.25" customHeight="1">
      <c r="A1096" s="11">
        <v>1</v>
      </c>
      <c r="B1096" s="2">
        <f>SUBTOTAL(103,$A$800:A1096)</f>
        <v>297</v>
      </c>
      <c r="C1096" s="13" t="s">
        <v>1100</v>
      </c>
      <c r="D1096" s="36">
        <f>E1096+F1096+G1096+H1096+I1096+J1096+L1096+M1096+N1096+O1096+P1096+Q1096+R1096+S1096+T1096+U1096+V1096+W1096+X1096+Y1096+Z1096+AA1096</f>
        <v>1500044</v>
      </c>
      <c r="E1096" s="39">
        <v>894799</v>
      </c>
      <c r="F1096" s="39">
        <v>0</v>
      </c>
      <c r="G1096" s="39">
        <v>0</v>
      </c>
      <c r="H1096" s="39">
        <v>0</v>
      </c>
      <c r="I1096" s="39">
        <v>0</v>
      </c>
      <c r="J1096" s="39">
        <v>0</v>
      </c>
      <c r="K1096" s="40">
        <v>0</v>
      </c>
      <c r="L1096" s="39">
        <v>0</v>
      </c>
      <c r="M1096" s="39">
        <v>0</v>
      </c>
      <c r="N1096" s="39">
        <v>0</v>
      </c>
      <c r="O1096" s="39">
        <v>605245</v>
      </c>
      <c r="P1096" s="39">
        <v>0</v>
      </c>
      <c r="Q1096" s="39">
        <v>0</v>
      </c>
      <c r="R1096" s="39">
        <v>0</v>
      </c>
      <c r="S1096" s="39">
        <v>0</v>
      </c>
      <c r="T1096" s="39">
        <v>0</v>
      </c>
      <c r="U1096" s="39">
        <v>0</v>
      </c>
      <c r="V1096" s="39">
        <v>0</v>
      </c>
      <c r="W1096" s="39">
        <v>0</v>
      </c>
      <c r="X1096" s="39">
        <v>0</v>
      </c>
      <c r="Y1096" s="39">
        <v>0</v>
      </c>
      <c r="Z1096" s="39">
        <v>0</v>
      </c>
      <c r="AA1096" s="39">
        <v>0</v>
      </c>
      <c r="AB1096" s="41">
        <v>2021</v>
      </c>
    </row>
    <row r="1097" spans="1:28" ht="35.25" customHeight="1">
      <c r="A1097" s="11">
        <v>1</v>
      </c>
      <c r="B1097" s="2">
        <f>SUBTOTAL(103,$A$800:A1097)</f>
        <v>298</v>
      </c>
      <c r="C1097" s="13" t="s">
        <v>466</v>
      </c>
      <c r="D1097" s="36">
        <f>E1097+F1097+G1097+H1097+I1097+J1097+L1097+M1097+N1097+O1097+P1097+Q1097+R1097+S1097+T1097+U1097+V1097+W1097+X1097+Y1097+Z1097+AA1097</f>
        <v>303837.8</v>
      </c>
      <c r="E1097" s="39">
        <v>168829</v>
      </c>
      <c r="F1097" s="39">
        <v>135008.8</v>
      </c>
      <c r="G1097" s="39">
        <v>0</v>
      </c>
      <c r="H1097" s="39">
        <v>0</v>
      </c>
      <c r="I1097" s="39">
        <v>0</v>
      </c>
      <c r="J1097" s="39">
        <v>0</v>
      </c>
      <c r="K1097" s="40">
        <v>0</v>
      </c>
      <c r="L1097" s="39">
        <v>0</v>
      </c>
      <c r="M1097" s="39">
        <v>0</v>
      </c>
      <c r="N1097" s="39">
        <v>0</v>
      </c>
      <c r="O1097" s="39">
        <v>0</v>
      </c>
      <c r="P1097" s="39">
        <v>0</v>
      </c>
      <c r="Q1097" s="39">
        <v>0</v>
      </c>
      <c r="R1097" s="39">
        <v>0</v>
      </c>
      <c r="S1097" s="39">
        <v>0</v>
      </c>
      <c r="T1097" s="39">
        <v>0</v>
      </c>
      <c r="U1097" s="39">
        <v>0</v>
      </c>
      <c r="V1097" s="39">
        <v>0</v>
      </c>
      <c r="W1097" s="39">
        <v>0</v>
      </c>
      <c r="X1097" s="39">
        <v>0</v>
      </c>
      <c r="Y1097" s="39">
        <v>0</v>
      </c>
      <c r="Z1097" s="39">
        <v>0</v>
      </c>
      <c r="AA1097" s="39">
        <v>0</v>
      </c>
      <c r="AB1097" s="41">
        <v>2021</v>
      </c>
    </row>
    <row r="1098" spans="1:28" ht="35.25" customHeight="1">
      <c r="A1098" s="11">
        <v>3</v>
      </c>
      <c r="B1098" s="2">
        <f>SUBTOTAL(103,$A$800:A1098)</f>
        <v>299</v>
      </c>
      <c r="C1098" s="13" t="s">
        <v>211</v>
      </c>
      <c r="D1098" s="36">
        <f aca="true" t="shared" si="59" ref="D1098:D1166">E1098+F1098+G1098+H1098+I1098+J1098+L1098+M1098+N1098+O1098+P1098+Q1098+R1098+S1098+T1098+U1098+V1098+W1098+X1098+Y1098+Z1098+AA1098</f>
        <v>1350000</v>
      </c>
      <c r="E1098" s="39">
        <v>0</v>
      </c>
      <c r="F1098" s="39">
        <v>0</v>
      </c>
      <c r="G1098" s="39">
        <v>1350000</v>
      </c>
      <c r="H1098" s="39">
        <v>0</v>
      </c>
      <c r="I1098" s="39">
        <v>0</v>
      </c>
      <c r="J1098" s="39">
        <v>0</v>
      </c>
      <c r="K1098" s="40">
        <v>0</v>
      </c>
      <c r="L1098" s="39">
        <v>0</v>
      </c>
      <c r="M1098" s="39">
        <v>0</v>
      </c>
      <c r="N1098" s="39">
        <v>0</v>
      </c>
      <c r="O1098" s="39">
        <v>0</v>
      </c>
      <c r="P1098" s="39">
        <v>0</v>
      </c>
      <c r="Q1098" s="39">
        <v>0</v>
      </c>
      <c r="R1098" s="39">
        <v>0</v>
      </c>
      <c r="S1098" s="39">
        <v>0</v>
      </c>
      <c r="T1098" s="39">
        <v>0</v>
      </c>
      <c r="U1098" s="39">
        <v>0</v>
      </c>
      <c r="V1098" s="39">
        <v>0</v>
      </c>
      <c r="W1098" s="39">
        <v>0</v>
      </c>
      <c r="X1098" s="39">
        <v>0</v>
      </c>
      <c r="Y1098" s="39">
        <v>0</v>
      </c>
      <c r="Z1098" s="39">
        <v>0</v>
      </c>
      <c r="AA1098" s="39">
        <v>0</v>
      </c>
      <c r="AB1098" s="41">
        <v>2021</v>
      </c>
    </row>
    <row r="1099" spans="1:28" ht="35.25" customHeight="1">
      <c r="A1099" s="11">
        <v>4</v>
      </c>
      <c r="B1099" s="2">
        <f>SUBTOTAL(103,$A$800:A1099)</f>
        <v>300</v>
      </c>
      <c r="C1099" s="13" t="s">
        <v>71</v>
      </c>
      <c r="D1099" s="36">
        <f t="shared" si="59"/>
        <v>810672</v>
      </c>
      <c r="E1099" s="39">
        <v>0</v>
      </c>
      <c r="F1099" s="39">
        <v>0</v>
      </c>
      <c r="G1099" s="39">
        <v>810672</v>
      </c>
      <c r="H1099" s="39">
        <v>0</v>
      </c>
      <c r="I1099" s="39">
        <v>0</v>
      </c>
      <c r="J1099" s="39">
        <v>0</v>
      </c>
      <c r="K1099" s="40">
        <v>0</v>
      </c>
      <c r="L1099" s="39">
        <v>0</v>
      </c>
      <c r="M1099" s="39">
        <v>0</v>
      </c>
      <c r="N1099" s="39">
        <v>0</v>
      </c>
      <c r="O1099" s="39">
        <v>0</v>
      </c>
      <c r="P1099" s="39">
        <v>0</v>
      </c>
      <c r="Q1099" s="39">
        <v>0</v>
      </c>
      <c r="R1099" s="39">
        <v>0</v>
      </c>
      <c r="S1099" s="39">
        <v>0</v>
      </c>
      <c r="T1099" s="39">
        <v>0</v>
      </c>
      <c r="U1099" s="39">
        <v>0</v>
      </c>
      <c r="V1099" s="39">
        <v>0</v>
      </c>
      <c r="W1099" s="39">
        <v>0</v>
      </c>
      <c r="X1099" s="39">
        <v>0</v>
      </c>
      <c r="Y1099" s="39">
        <v>0</v>
      </c>
      <c r="Z1099" s="39">
        <v>0</v>
      </c>
      <c r="AA1099" s="39">
        <v>0</v>
      </c>
      <c r="AB1099" s="41">
        <v>2021</v>
      </c>
    </row>
    <row r="1100" spans="1:28" ht="35.25" customHeight="1">
      <c r="A1100" s="11">
        <v>6</v>
      </c>
      <c r="B1100" s="2">
        <f>SUBTOTAL(103,$A$800:A1100)</f>
        <v>301</v>
      </c>
      <c r="C1100" s="13" t="s">
        <v>841</v>
      </c>
      <c r="D1100" s="36">
        <f t="shared" si="59"/>
        <v>667500</v>
      </c>
      <c r="E1100" s="39">
        <v>0</v>
      </c>
      <c r="F1100" s="39">
        <v>0</v>
      </c>
      <c r="G1100" s="39">
        <v>667500</v>
      </c>
      <c r="H1100" s="39">
        <v>0</v>
      </c>
      <c r="I1100" s="39">
        <v>0</v>
      </c>
      <c r="J1100" s="39">
        <v>0</v>
      </c>
      <c r="K1100" s="40">
        <v>0</v>
      </c>
      <c r="L1100" s="39">
        <v>0</v>
      </c>
      <c r="M1100" s="39">
        <v>0</v>
      </c>
      <c r="N1100" s="39">
        <v>0</v>
      </c>
      <c r="O1100" s="39">
        <v>0</v>
      </c>
      <c r="P1100" s="39">
        <v>0</v>
      </c>
      <c r="Q1100" s="39">
        <v>0</v>
      </c>
      <c r="R1100" s="39">
        <v>0</v>
      </c>
      <c r="S1100" s="39">
        <v>0</v>
      </c>
      <c r="T1100" s="39">
        <v>0</v>
      </c>
      <c r="U1100" s="39">
        <v>0</v>
      </c>
      <c r="V1100" s="39">
        <v>0</v>
      </c>
      <c r="W1100" s="39">
        <v>0</v>
      </c>
      <c r="X1100" s="39">
        <v>0</v>
      </c>
      <c r="Y1100" s="39">
        <v>0</v>
      </c>
      <c r="Z1100" s="39">
        <v>0</v>
      </c>
      <c r="AA1100" s="39">
        <v>0</v>
      </c>
      <c r="AB1100" s="41">
        <v>2021</v>
      </c>
    </row>
    <row r="1101" spans="1:28" ht="35.25" customHeight="1">
      <c r="A1101" s="11">
        <v>8</v>
      </c>
      <c r="B1101" s="2">
        <f>SUBTOTAL(103,$A$800:A1101)</f>
        <v>302</v>
      </c>
      <c r="C1101" s="13" t="s">
        <v>305</v>
      </c>
      <c r="D1101" s="36">
        <f t="shared" si="59"/>
        <v>236060.4</v>
      </c>
      <c r="E1101" s="39">
        <v>0</v>
      </c>
      <c r="F1101" s="39">
        <v>0</v>
      </c>
      <c r="G1101" s="39">
        <v>0</v>
      </c>
      <c r="H1101" s="39">
        <v>0</v>
      </c>
      <c r="I1101" s="39">
        <v>0</v>
      </c>
      <c r="J1101" s="39">
        <v>0</v>
      </c>
      <c r="K1101" s="40">
        <v>0</v>
      </c>
      <c r="L1101" s="39">
        <v>0</v>
      </c>
      <c r="M1101" s="39">
        <v>0</v>
      </c>
      <c r="N1101" s="39">
        <v>0</v>
      </c>
      <c r="O1101" s="39">
        <v>236060.4</v>
      </c>
      <c r="P1101" s="39">
        <v>0</v>
      </c>
      <c r="Q1101" s="39">
        <v>0</v>
      </c>
      <c r="R1101" s="39">
        <v>0</v>
      </c>
      <c r="S1101" s="39">
        <v>0</v>
      </c>
      <c r="T1101" s="39">
        <v>0</v>
      </c>
      <c r="U1101" s="39">
        <v>0</v>
      </c>
      <c r="V1101" s="39">
        <v>0</v>
      </c>
      <c r="W1101" s="39">
        <v>0</v>
      </c>
      <c r="X1101" s="39">
        <v>0</v>
      </c>
      <c r="Y1101" s="39">
        <v>0</v>
      </c>
      <c r="Z1101" s="39">
        <v>0</v>
      </c>
      <c r="AA1101" s="39">
        <v>0</v>
      </c>
      <c r="AB1101" s="41">
        <v>2021</v>
      </c>
    </row>
    <row r="1102" spans="1:28" ht="35.25" customHeight="1">
      <c r="A1102" s="11">
        <v>9</v>
      </c>
      <c r="B1102" s="2">
        <f>SUBTOTAL(103,$A$800:A1102)</f>
        <v>303</v>
      </c>
      <c r="C1102" s="13" t="s">
        <v>76</v>
      </c>
      <c r="D1102" s="36">
        <f t="shared" si="59"/>
        <v>2400000</v>
      </c>
      <c r="E1102" s="39">
        <v>0</v>
      </c>
      <c r="F1102" s="39">
        <v>0</v>
      </c>
      <c r="G1102" s="39">
        <v>0</v>
      </c>
      <c r="H1102" s="39">
        <v>0</v>
      </c>
      <c r="I1102" s="39">
        <v>0</v>
      </c>
      <c r="J1102" s="39">
        <v>0</v>
      </c>
      <c r="K1102" s="40">
        <v>0</v>
      </c>
      <c r="L1102" s="39">
        <v>0</v>
      </c>
      <c r="M1102" s="39">
        <v>2400000</v>
      </c>
      <c r="N1102" s="39">
        <v>0</v>
      </c>
      <c r="O1102" s="39">
        <v>0</v>
      </c>
      <c r="P1102" s="39">
        <v>0</v>
      </c>
      <c r="Q1102" s="39">
        <v>0</v>
      </c>
      <c r="R1102" s="39">
        <v>0</v>
      </c>
      <c r="S1102" s="39">
        <v>0</v>
      </c>
      <c r="T1102" s="39">
        <v>0</v>
      </c>
      <c r="U1102" s="39">
        <v>0</v>
      </c>
      <c r="V1102" s="39">
        <v>0</v>
      </c>
      <c r="W1102" s="39">
        <v>0</v>
      </c>
      <c r="X1102" s="39">
        <v>0</v>
      </c>
      <c r="Y1102" s="39">
        <v>0</v>
      </c>
      <c r="Z1102" s="39">
        <v>0</v>
      </c>
      <c r="AA1102" s="39">
        <v>0</v>
      </c>
      <c r="AB1102" s="41">
        <v>2021</v>
      </c>
    </row>
    <row r="1103" spans="1:28" ht="35.25" customHeight="1">
      <c r="A1103" s="11">
        <v>10</v>
      </c>
      <c r="B1103" s="2">
        <f>SUBTOTAL(103,$A$800:A1103)</f>
        <v>304</v>
      </c>
      <c r="C1103" s="13" t="s">
        <v>1073</v>
      </c>
      <c r="D1103" s="36">
        <f t="shared" si="59"/>
        <v>2336300</v>
      </c>
      <c r="E1103" s="39">
        <v>0</v>
      </c>
      <c r="F1103" s="39">
        <v>0</v>
      </c>
      <c r="G1103" s="39">
        <v>0</v>
      </c>
      <c r="H1103" s="39">
        <v>0</v>
      </c>
      <c r="I1103" s="39">
        <v>0</v>
      </c>
      <c r="J1103" s="39">
        <v>0</v>
      </c>
      <c r="K1103" s="40">
        <v>1</v>
      </c>
      <c r="L1103" s="39">
        <v>2336300</v>
      </c>
      <c r="M1103" s="39">
        <v>0</v>
      </c>
      <c r="N1103" s="39">
        <v>0</v>
      </c>
      <c r="O1103" s="39">
        <v>0</v>
      </c>
      <c r="P1103" s="39">
        <v>0</v>
      </c>
      <c r="Q1103" s="39">
        <v>0</v>
      </c>
      <c r="R1103" s="39">
        <v>0</v>
      </c>
      <c r="S1103" s="39">
        <v>0</v>
      </c>
      <c r="T1103" s="39">
        <v>0</v>
      </c>
      <c r="U1103" s="39">
        <v>0</v>
      </c>
      <c r="V1103" s="39">
        <v>0</v>
      </c>
      <c r="W1103" s="39">
        <v>0</v>
      </c>
      <c r="X1103" s="39">
        <v>0</v>
      </c>
      <c r="Y1103" s="39">
        <v>0</v>
      </c>
      <c r="Z1103" s="39">
        <v>0</v>
      </c>
      <c r="AA1103" s="39">
        <v>0</v>
      </c>
      <c r="AB1103" s="41">
        <v>2021</v>
      </c>
    </row>
    <row r="1104" spans="1:28" ht="35.25" customHeight="1">
      <c r="A1104" s="11">
        <v>11</v>
      </c>
      <c r="B1104" s="2">
        <f>SUBTOTAL(103,$A$800:A1104)</f>
        <v>305</v>
      </c>
      <c r="C1104" s="13" t="s">
        <v>718</v>
      </c>
      <c r="D1104" s="36">
        <f t="shared" si="59"/>
        <v>110150</v>
      </c>
      <c r="E1104" s="39">
        <v>0</v>
      </c>
      <c r="F1104" s="39">
        <v>0</v>
      </c>
      <c r="G1104" s="39">
        <v>0</v>
      </c>
      <c r="H1104" s="39">
        <v>0</v>
      </c>
      <c r="I1104" s="39">
        <v>0</v>
      </c>
      <c r="J1104" s="39">
        <v>0</v>
      </c>
      <c r="K1104" s="40">
        <v>0</v>
      </c>
      <c r="L1104" s="39">
        <v>0</v>
      </c>
      <c r="M1104" s="39">
        <v>110150</v>
      </c>
      <c r="N1104" s="39">
        <v>0</v>
      </c>
      <c r="O1104" s="39">
        <v>0</v>
      </c>
      <c r="P1104" s="39">
        <v>0</v>
      </c>
      <c r="Q1104" s="39">
        <v>0</v>
      </c>
      <c r="R1104" s="39">
        <v>0</v>
      </c>
      <c r="S1104" s="39">
        <v>0</v>
      </c>
      <c r="T1104" s="39">
        <v>0</v>
      </c>
      <c r="U1104" s="39">
        <v>0</v>
      </c>
      <c r="V1104" s="39">
        <v>0</v>
      </c>
      <c r="W1104" s="39">
        <v>0</v>
      </c>
      <c r="X1104" s="39">
        <v>0</v>
      </c>
      <c r="Y1104" s="39">
        <v>0</v>
      </c>
      <c r="Z1104" s="39">
        <v>0</v>
      </c>
      <c r="AA1104" s="39">
        <v>0</v>
      </c>
      <c r="AB1104" s="41">
        <v>2021</v>
      </c>
    </row>
    <row r="1105" spans="1:28" ht="35.25" customHeight="1">
      <c r="A1105" s="11">
        <v>12</v>
      </c>
      <c r="B1105" s="2">
        <f>SUBTOTAL(103,$A$800:A1105)</f>
        <v>306</v>
      </c>
      <c r="C1105" s="13" t="s">
        <v>863</v>
      </c>
      <c r="D1105" s="36">
        <f t="shared" si="59"/>
        <v>1860434</v>
      </c>
      <c r="E1105" s="39">
        <v>0</v>
      </c>
      <c r="F1105" s="39">
        <v>0</v>
      </c>
      <c r="G1105" s="39">
        <v>0</v>
      </c>
      <c r="H1105" s="39">
        <v>0</v>
      </c>
      <c r="I1105" s="39">
        <v>0</v>
      </c>
      <c r="J1105" s="39">
        <v>0</v>
      </c>
      <c r="K1105" s="40">
        <v>0</v>
      </c>
      <c r="L1105" s="39">
        <v>0</v>
      </c>
      <c r="M1105" s="39">
        <v>1860434</v>
      </c>
      <c r="N1105" s="39">
        <v>0</v>
      </c>
      <c r="O1105" s="39">
        <v>0</v>
      </c>
      <c r="P1105" s="39">
        <v>0</v>
      </c>
      <c r="Q1105" s="39">
        <v>0</v>
      </c>
      <c r="R1105" s="39">
        <v>0</v>
      </c>
      <c r="S1105" s="39">
        <v>0</v>
      </c>
      <c r="T1105" s="39">
        <v>0</v>
      </c>
      <c r="U1105" s="39">
        <v>0</v>
      </c>
      <c r="V1105" s="39">
        <v>0</v>
      </c>
      <c r="W1105" s="39">
        <v>0</v>
      </c>
      <c r="X1105" s="39">
        <v>0</v>
      </c>
      <c r="Y1105" s="39">
        <v>0</v>
      </c>
      <c r="Z1105" s="39">
        <v>0</v>
      </c>
      <c r="AA1105" s="39">
        <v>0</v>
      </c>
      <c r="AB1105" s="41">
        <v>2021</v>
      </c>
    </row>
    <row r="1106" spans="1:28" ht="35.25" customHeight="1">
      <c r="A1106" s="11">
        <v>14</v>
      </c>
      <c r="B1106" s="2">
        <f>SUBTOTAL(103,$A$800:A1106)</f>
        <v>307</v>
      </c>
      <c r="C1106" s="13" t="s">
        <v>834</v>
      </c>
      <c r="D1106" s="36">
        <f t="shared" si="59"/>
        <v>2421210</v>
      </c>
      <c r="E1106" s="39">
        <v>0</v>
      </c>
      <c r="F1106" s="39">
        <v>0</v>
      </c>
      <c r="G1106" s="39">
        <v>0</v>
      </c>
      <c r="H1106" s="39">
        <v>0</v>
      </c>
      <c r="I1106" s="39">
        <v>0</v>
      </c>
      <c r="J1106" s="39">
        <v>0</v>
      </c>
      <c r="K1106" s="40">
        <v>0</v>
      </c>
      <c r="L1106" s="39">
        <v>0</v>
      </c>
      <c r="M1106" s="39">
        <v>2421210</v>
      </c>
      <c r="N1106" s="39">
        <v>0</v>
      </c>
      <c r="O1106" s="39">
        <v>0</v>
      </c>
      <c r="P1106" s="39">
        <v>0</v>
      </c>
      <c r="Q1106" s="39">
        <v>0</v>
      </c>
      <c r="R1106" s="39">
        <v>0</v>
      </c>
      <c r="S1106" s="39">
        <v>0</v>
      </c>
      <c r="T1106" s="39">
        <v>0</v>
      </c>
      <c r="U1106" s="39">
        <v>0</v>
      </c>
      <c r="V1106" s="39">
        <v>0</v>
      </c>
      <c r="W1106" s="39">
        <v>0</v>
      </c>
      <c r="X1106" s="39">
        <v>0</v>
      </c>
      <c r="Y1106" s="39">
        <v>0</v>
      </c>
      <c r="Z1106" s="39">
        <v>0</v>
      </c>
      <c r="AA1106" s="39">
        <v>0</v>
      </c>
      <c r="AB1106" s="41">
        <v>2021</v>
      </c>
    </row>
    <row r="1107" spans="1:28" ht="35.25" customHeight="1">
      <c r="A1107" s="11">
        <v>15</v>
      </c>
      <c r="B1107" s="2">
        <f>SUBTOTAL(103,$A$800:A1107)</f>
        <v>308</v>
      </c>
      <c r="C1107" s="13" t="s">
        <v>140</v>
      </c>
      <c r="D1107" s="36">
        <f t="shared" si="59"/>
        <v>2989556</v>
      </c>
      <c r="E1107" s="39">
        <v>0</v>
      </c>
      <c r="F1107" s="39">
        <v>0</v>
      </c>
      <c r="G1107" s="39">
        <v>0</v>
      </c>
      <c r="H1107" s="39">
        <v>0</v>
      </c>
      <c r="I1107" s="39">
        <v>0</v>
      </c>
      <c r="J1107" s="39">
        <v>0</v>
      </c>
      <c r="K1107" s="40">
        <v>0</v>
      </c>
      <c r="L1107" s="39">
        <v>0</v>
      </c>
      <c r="M1107" s="39">
        <v>2989556</v>
      </c>
      <c r="N1107" s="39">
        <v>0</v>
      </c>
      <c r="O1107" s="39">
        <v>0</v>
      </c>
      <c r="P1107" s="39">
        <v>0</v>
      </c>
      <c r="Q1107" s="39">
        <v>0</v>
      </c>
      <c r="R1107" s="39">
        <v>0</v>
      </c>
      <c r="S1107" s="39">
        <v>0</v>
      </c>
      <c r="T1107" s="39">
        <v>0</v>
      </c>
      <c r="U1107" s="39">
        <v>0</v>
      </c>
      <c r="V1107" s="39">
        <v>0</v>
      </c>
      <c r="W1107" s="39">
        <v>0</v>
      </c>
      <c r="X1107" s="39">
        <v>0</v>
      </c>
      <c r="Y1107" s="39">
        <v>0</v>
      </c>
      <c r="Z1107" s="39">
        <v>0</v>
      </c>
      <c r="AA1107" s="39">
        <v>0</v>
      </c>
      <c r="AB1107" s="41">
        <v>2021</v>
      </c>
    </row>
    <row r="1108" spans="1:28" ht="35.25" customHeight="1">
      <c r="A1108" s="11">
        <v>18</v>
      </c>
      <c r="B1108" s="2">
        <f>SUBTOTAL(103,$A$800:A1108)</f>
        <v>309</v>
      </c>
      <c r="C1108" s="13" t="s">
        <v>337</v>
      </c>
      <c r="D1108" s="36">
        <f t="shared" si="59"/>
        <v>281200</v>
      </c>
      <c r="E1108" s="39">
        <v>0</v>
      </c>
      <c r="F1108" s="39">
        <v>0</v>
      </c>
      <c r="G1108" s="39">
        <v>0</v>
      </c>
      <c r="H1108" s="39">
        <v>0</v>
      </c>
      <c r="I1108" s="39">
        <v>0</v>
      </c>
      <c r="J1108" s="39">
        <v>0</v>
      </c>
      <c r="K1108" s="40">
        <v>0</v>
      </c>
      <c r="L1108" s="39">
        <v>0</v>
      </c>
      <c r="M1108" s="39">
        <v>0</v>
      </c>
      <c r="N1108" s="39">
        <v>0</v>
      </c>
      <c r="O1108" s="39">
        <v>281200</v>
      </c>
      <c r="P1108" s="39">
        <v>0</v>
      </c>
      <c r="Q1108" s="39">
        <v>0</v>
      </c>
      <c r="R1108" s="39">
        <v>0</v>
      </c>
      <c r="S1108" s="39">
        <v>0</v>
      </c>
      <c r="T1108" s="39">
        <v>0</v>
      </c>
      <c r="U1108" s="39">
        <v>0</v>
      </c>
      <c r="V1108" s="39">
        <v>0</v>
      </c>
      <c r="W1108" s="39">
        <v>0</v>
      </c>
      <c r="X1108" s="39">
        <v>0</v>
      </c>
      <c r="Y1108" s="39">
        <v>0</v>
      </c>
      <c r="Z1108" s="39">
        <v>0</v>
      </c>
      <c r="AA1108" s="39">
        <v>0</v>
      </c>
      <c r="AB1108" s="41">
        <v>2021</v>
      </c>
    </row>
    <row r="1109" spans="1:28" ht="35.25" customHeight="1">
      <c r="A1109" s="11">
        <v>19</v>
      </c>
      <c r="B1109" s="2">
        <f>SUBTOTAL(103,$A$800:A1109)</f>
        <v>310</v>
      </c>
      <c r="C1109" s="13" t="s">
        <v>926</v>
      </c>
      <c r="D1109" s="36">
        <f t="shared" si="59"/>
        <v>199800</v>
      </c>
      <c r="E1109" s="39">
        <v>0</v>
      </c>
      <c r="F1109" s="39">
        <v>0</v>
      </c>
      <c r="G1109" s="39">
        <v>199800</v>
      </c>
      <c r="H1109" s="39">
        <v>0</v>
      </c>
      <c r="I1109" s="39">
        <v>0</v>
      </c>
      <c r="J1109" s="39">
        <v>0</v>
      </c>
      <c r="K1109" s="40">
        <v>0</v>
      </c>
      <c r="L1109" s="39">
        <v>0</v>
      </c>
      <c r="M1109" s="39">
        <v>0</v>
      </c>
      <c r="N1109" s="39">
        <v>0</v>
      </c>
      <c r="O1109" s="39">
        <v>0</v>
      </c>
      <c r="P1109" s="39">
        <v>0</v>
      </c>
      <c r="Q1109" s="39">
        <v>0</v>
      </c>
      <c r="R1109" s="39">
        <v>0</v>
      </c>
      <c r="S1109" s="39">
        <v>0</v>
      </c>
      <c r="T1109" s="39">
        <v>0</v>
      </c>
      <c r="U1109" s="39">
        <v>0</v>
      </c>
      <c r="V1109" s="39">
        <v>0</v>
      </c>
      <c r="W1109" s="39">
        <v>0</v>
      </c>
      <c r="X1109" s="39">
        <v>0</v>
      </c>
      <c r="Y1109" s="39">
        <v>0</v>
      </c>
      <c r="Z1109" s="39">
        <v>0</v>
      </c>
      <c r="AA1109" s="39">
        <v>0</v>
      </c>
      <c r="AB1109" s="41">
        <v>2021</v>
      </c>
    </row>
    <row r="1110" spans="1:28" ht="35.25" customHeight="1">
      <c r="A1110" s="11">
        <v>21</v>
      </c>
      <c r="B1110" s="2">
        <f>SUBTOTAL(103,$A$800:A1110)</f>
        <v>311</v>
      </c>
      <c r="C1110" s="13" t="s">
        <v>54</v>
      </c>
      <c r="D1110" s="36">
        <f t="shared" si="59"/>
        <v>1110000</v>
      </c>
      <c r="E1110" s="39">
        <v>0</v>
      </c>
      <c r="F1110" s="39">
        <v>0</v>
      </c>
      <c r="G1110" s="39">
        <v>1110000</v>
      </c>
      <c r="H1110" s="39">
        <v>0</v>
      </c>
      <c r="I1110" s="39">
        <v>0</v>
      </c>
      <c r="J1110" s="39">
        <v>0</v>
      </c>
      <c r="K1110" s="40">
        <v>0</v>
      </c>
      <c r="L1110" s="39">
        <v>0</v>
      </c>
      <c r="M1110" s="39">
        <v>0</v>
      </c>
      <c r="N1110" s="39">
        <v>0</v>
      </c>
      <c r="O1110" s="39">
        <v>0</v>
      </c>
      <c r="P1110" s="39">
        <v>0</v>
      </c>
      <c r="Q1110" s="39">
        <v>0</v>
      </c>
      <c r="R1110" s="39">
        <v>0</v>
      </c>
      <c r="S1110" s="39">
        <v>0</v>
      </c>
      <c r="T1110" s="39">
        <v>0</v>
      </c>
      <c r="U1110" s="39">
        <v>0</v>
      </c>
      <c r="V1110" s="39">
        <v>0</v>
      </c>
      <c r="W1110" s="39">
        <v>0</v>
      </c>
      <c r="X1110" s="39">
        <v>0</v>
      </c>
      <c r="Y1110" s="39">
        <v>0</v>
      </c>
      <c r="Z1110" s="39">
        <v>0</v>
      </c>
      <c r="AA1110" s="39">
        <v>0</v>
      </c>
      <c r="AB1110" s="41">
        <v>2021</v>
      </c>
    </row>
    <row r="1111" spans="1:28" ht="35.25" customHeight="1">
      <c r="A1111" s="11">
        <v>22</v>
      </c>
      <c r="B1111" s="2">
        <f>SUBTOTAL(103,$A$800:A1111)</f>
        <v>312</v>
      </c>
      <c r="C1111" s="13" t="s">
        <v>267</v>
      </c>
      <c r="D1111" s="36">
        <f t="shared" si="59"/>
        <v>950000</v>
      </c>
      <c r="E1111" s="39">
        <v>0</v>
      </c>
      <c r="F1111" s="39">
        <v>0</v>
      </c>
      <c r="G1111" s="39">
        <v>950000</v>
      </c>
      <c r="H1111" s="39">
        <v>0</v>
      </c>
      <c r="I1111" s="39">
        <v>0</v>
      </c>
      <c r="J1111" s="39">
        <v>0</v>
      </c>
      <c r="K1111" s="40">
        <v>0</v>
      </c>
      <c r="L1111" s="39">
        <v>0</v>
      </c>
      <c r="M1111" s="39">
        <v>0</v>
      </c>
      <c r="N1111" s="39">
        <v>0</v>
      </c>
      <c r="O1111" s="39">
        <v>0</v>
      </c>
      <c r="P1111" s="39">
        <v>0</v>
      </c>
      <c r="Q1111" s="39">
        <v>0</v>
      </c>
      <c r="R1111" s="39">
        <v>0</v>
      </c>
      <c r="S1111" s="39">
        <v>0</v>
      </c>
      <c r="T1111" s="39">
        <v>0</v>
      </c>
      <c r="U1111" s="39">
        <v>0</v>
      </c>
      <c r="V1111" s="39">
        <v>0</v>
      </c>
      <c r="W1111" s="39">
        <v>0</v>
      </c>
      <c r="X1111" s="39">
        <v>0</v>
      </c>
      <c r="Y1111" s="39">
        <v>0</v>
      </c>
      <c r="Z1111" s="39">
        <v>0</v>
      </c>
      <c r="AA1111" s="39">
        <v>0</v>
      </c>
      <c r="AB1111" s="41">
        <v>2021</v>
      </c>
    </row>
    <row r="1112" spans="1:28" ht="35.25" customHeight="1">
      <c r="A1112" s="11">
        <v>1</v>
      </c>
      <c r="B1112" s="2">
        <f>SUBTOTAL(103,$A$800:A1112)</f>
        <v>313</v>
      </c>
      <c r="C1112" s="13" t="s">
        <v>229</v>
      </c>
      <c r="D1112" s="36">
        <f t="shared" si="59"/>
        <v>860385.6</v>
      </c>
      <c r="E1112" s="39">
        <v>0</v>
      </c>
      <c r="F1112" s="39">
        <v>0</v>
      </c>
      <c r="G1112" s="39">
        <v>0</v>
      </c>
      <c r="H1112" s="39">
        <v>0</v>
      </c>
      <c r="I1112" s="39">
        <v>0</v>
      </c>
      <c r="J1112" s="39">
        <v>0</v>
      </c>
      <c r="K1112" s="40">
        <v>0</v>
      </c>
      <c r="L1112" s="39">
        <v>0</v>
      </c>
      <c r="M1112" s="39">
        <v>0</v>
      </c>
      <c r="N1112" s="39">
        <v>0</v>
      </c>
      <c r="O1112" s="39">
        <v>860385.6</v>
      </c>
      <c r="P1112" s="39">
        <v>0</v>
      </c>
      <c r="Q1112" s="39">
        <v>0</v>
      </c>
      <c r="R1112" s="39">
        <v>0</v>
      </c>
      <c r="S1112" s="39">
        <v>0</v>
      </c>
      <c r="T1112" s="39">
        <v>0</v>
      </c>
      <c r="U1112" s="39">
        <v>0</v>
      </c>
      <c r="V1112" s="39">
        <v>0</v>
      </c>
      <c r="W1112" s="39">
        <v>0</v>
      </c>
      <c r="X1112" s="39">
        <v>0</v>
      </c>
      <c r="Y1112" s="39">
        <v>0</v>
      </c>
      <c r="Z1112" s="39">
        <v>0</v>
      </c>
      <c r="AA1112" s="39">
        <v>0</v>
      </c>
      <c r="AB1112" s="41">
        <v>2021</v>
      </c>
    </row>
    <row r="1113" spans="2:28" ht="35.25" customHeight="1">
      <c r="B1113" s="28" t="s">
        <v>20</v>
      </c>
      <c r="C1113" s="29"/>
      <c r="D1113" s="36">
        <f t="shared" si="59"/>
        <v>81652644.91</v>
      </c>
      <c r="E1113" s="36">
        <f aca="true" t="shared" si="60" ref="E1113:AA1113">SUM(E1114:E1191)</f>
        <v>2133562.7</v>
      </c>
      <c r="F1113" s="36">
        <f t="shared" si="60"/>
        <v>993481.8200000001</v>
      </c>
      <c r="G1113" s="36">
        <f t="shared" si="60"/>
        <v>11354080.26</v>
      </c>
      <c r="H1113" s="36">
        <f t="shared" si="60"/>
        <v>343278.4</v>
      </c>
      <c r="I1113" s="36">
        <f t="shared" si="60"/>
        <v>184500</v>
      </c>
      <c r="J1113" s="36">
        <f t="shared" si="60"/>
        <v>0</v>
      </c>
      <c r="K1113" s="37">
        <f t="shared" si="60"/>
        <v>5</v>
      </c>
      <c r="L1113" s="36">
        <f t="shared" si="60"/>
        <v>10412845.219999999</v>
      </c>
      <c r="M1113" s="36">
        <f t="shared" si="60"/>
        <v>22633896.060000002</v>
      </c>
      <c r="N1113" s="36">
        <f t="shared" si="60"/>
        <v>2624972.01</v>
      </c>
      <c r="O1113" s="36">
        <f t="shared" si="60"/>
        <v>30972028.439999998</v>
      </c>
      <c r="P1113" s="36">
        <f t="shared" si="60"/>
        <v>0</v>
      </c>
      <c r="Q1113" s="36">
        <f t="shared" si="60"/>
        <v>0</v>
      </c>
      <c r="R1113" s="36">
        <f t="shared" si="60"/>
        <v>0</v>
      </c>
      <c r="S1113" s="36">
        <f t="shared" si="60"/>
        <v>0</v>
      </c>
      <c r="T1113" s="36">
        <f t="shared" si="60"/>
        <v>0</v>
      </c>
      <c r="U1113" s="36">
        <f t="shared" si="60"/>
        <v>0</v>
      </c>
      <c r="V1113" s="36">
        <f t="shared" si="60"/>
        <v>0</v>
      </c>
      <c r="W1113" s="36">
        <f t="shared" si="60"/>
        <v>0</v>
      </c>
      <c r="X1113" s="36">
        <f t="shared" si="60"/>
        <v>0</v>
      </c>
      <c r="Y1113" s="36">
        <f t="shared" si="60"/>
        <v>0</v>
      </c>
      <c r="Z1113" s="36">
        <f t="shared" si="60"/>
        <v>0</v>
      </c>
      <c r="AA1113" s="36">
        <f t="shared" si="60"/>
        <v>0</v>
      </c>
      <c r="AB1113" s="38" t="s">
        <v>36</v>
      </c>
    </row>
    <row r="1114" spans="1:28" ht="35.25" customHeight="1">
      <c r="A1114" s="11">
        <v>1</v>
      </c>
      <c r="B1114" s="2">
        <f>SUBTOTAL(103,$A$800:A1114)</f>
        <v>314</v>
      </c>
      <c r="C1114" s="8" t="s">
        <v>1139</v>
      </c>
      <c r="D1114" s="36">
        <f t="shared" si="59"/>
        <v>233398.86</v>
      </c>
      <c r="E1114" s="39">
        <v>0</v>
      </c>
      <c r="F1114" s="39">
        <v>0</v>
      </c>
      <c r="G1114" s="39">
        <v>0</v>
      </c>
      <c r="H1114" s="39">
        <v>0</v>
      </c>
      <c r="I1114" s="39">
        <v>0</v>
      </c>
      <c r="J1114" s="39">
        <v>0</v>
      </c>
      <c r="K1114" s="40">
        <v>0</v>
      </c>
      <c r="L1114" s="39">
        <v>0</v>
      </c>
      <c r="M1114" s="39">
        <v>0</v>
      </c>
      <c r="N1114" s="39">
        <v>165751.97</v>
      </c>
      <c r="O1114" s="39">
        <v>67646.89</v>
      </c>
      <c r="P1114" s="39">
        <v>0</v>
      </c>
      <c r="Q1114" s="39">
        <v>0</v>
      </c>
      <c r="R1114" s="39">
        <v>0</v>
      </c>
      <c r="S1114" s="39">
        <v>0</v>
      </c>
      <c r="T1114" s="39">
        <v>0</v>
      </c>
      <c r="U1114" s="39">
        <v>0</v>
      </c>
      <c r="V1114" s="39">
        <v>0</v>
      </c>
      <c r="W1114" s="39">
        <v>0</v>
      </c>
      <c r="X1114" s="39">
        <v>0</v>
      </c>
      <c r="Y1114" s="39">
        <v>0</v>
      </c>
      <c r="Z1114" s="39">
        <v>0</v>
      </c>
      <c r="AA1114" s="39">
        <v>0</v>
      </c>
      <c r="AB1114" s="41">
        <v>2021</v>
      </c>
    </row>
    <row r="1115" spans="1:28" ht="35.25" customHeight="1">
      <c r="A1115" s="11">
        <v>1</v>
      </c>
      <c r="B1115" s="2">
        <f>SUBTOTAL(103,$A$800:A1115)</f>
        <v>315</v>
      </c>
      <c r="C1115" s="8" t="s">
        <v>942</v>
      </c>
      <c r="D1115" s="36">
        <f t="shared" si="59"/>
        <v>324572.02</v>
      </c>
      <c r="E1115" s="39">
        <v>0</v>
      </c>
      <c r="F1115" s="39">
        <v>0</v>
      </c>
      <c r="G1115" s="39">
        <v>140292.02</v>
      </c>
      <c r="H1115" s="39">
        <v>184280</v>
      </c>
      <c r="I1115" s="39">
        <v>0</v>
      </c>
      <c r="J1115" s="39">
        <v>0</v>
      </c>
      <c r="K1115" s="40">
        <v>0</v>
      </c>
      <c r="L1115" s="39">
        <v>0</v>
      </c>
      <c r="M1115" s="39">
        <v>0</v>
      </c>
      <c r="N1115" s="39">
        <v>0</v>
      </c>
      <c r="O1115" s="39">
        <v>0</v>
      </c>
      <c r="P1115" s="39">
        <v>0</v>
      </c>
      <c r="Q1115" s="39">
        <v>0</v>
      </c>
      <c r="R1115" s="39">
        <v>0</v>
      </c>
      <c r="S1115" s="39">
        <v>0</v>
      </c>
      <c r="T1115" s="39">
        <v>0</v>
      </c>
      <c r="U1115" s="39">
        <v>0</v>
      </c>
      <c r="V1115" s="39">
        <v>0</v>
      </c>
      <c r="W1115" s="39">
        <v>0</v>
      </c>
      <c r="X1115" s="39">
        <v>0</v>
      </c>
      <c r="Y1115" s="39">
        <v>0</v>
      </c>
      <c r="Z1115" s="39">
        <v>0</v>
      </c>
      <c r="AA1115" s="39">
        <v>0</v>
      </c>
      <c r="AB1115" s="41">
        <v>2021</v>
      </c>
    </row>
    <row r="1116" spans="1:28" ht="35.25" customHeight="1">
      <c r="A1116" s="11">
        <v>1</v>
      </c>
      <c r="B1116" s="2">
        <f>SUBTOTAL(103,$A$800:A1116)</f>
        <v>316</v>
      </c>
      <c r="C1116" s="8" t="s">
        <v>254</v>
      </c>
      <c r="D1116" s="36">
        <f t="shared" si="59"/>
        <v>171297.21</v>
      </c>
      <c r="E1116" s="39">
        <v>0</v>
      </c>
      <c r="F1116" s="39">
        <v>0</v>
      </c>
      <c r="G1116" s="39">
        <v>171297.21</v>
      </c>
      <c r="H1116" s="39">
        <v>0</v>
      </c>
      <c r="I1116" s="39">
        <v>0</v>
      </c>
      <c r="J1116" s="39">
        <v>0</v>
      </c>
      <c r="K1116" s="40">
        <v>0</v>
      </c>
      <c r="L1116" s="39">
        <v>0</v>
      </c>
      <c r="M1116" s="39">
        <v>0</v>
      </c>
      <c r="N1116" s="39">
        <v>0</v>
      </c>
      <c r="O1116" s="39">
        <v>0</v>
      </c>
      <c r="P1116" s="39">
        <v>0</v>
      </c>
      <c r="Q1116" s="39">
        <v>0</v>
      </c>
      <c r="R1116" s="39">
        <v>0</v>
      </c>
      <c r="S1116" s="39">
        <v>0</v>
      </c>
      <c r="T1116" s="39">
        <v>0</v>
      </c>
      <c r="U1116" s="39">
        <v>0</v>
      </c>
      <c r="V1116" s="39">
        <v>0</v>
      </c>
      <c r="W1116" s="39">
        <v>0</v>
      </c>
      <c r="X1116" s="39">
        <v>0</v>
      </c>
      <c r="Y1116" s="39">
        <v>0</v>
      </c>
      <c r="Z1116" s="39">
        <v>0</v>
      </c>
      <c r="AA1116" s="39">
        <v>0</v>
      </c>
      <c r="AB1116" s="41">
        <v>2021</v>
      </c>
    </row>
    <row r="1117" spans="1:28" ht="35.25" customHeight="1">
      <c r="A1117" s="11">
        <v>1</v>
      </c>
      <c r="B1117" s="2">
        <f>SUBTOTAL(103,$A$800:A1117)</f>
        <v>317</v>
      </c>
      <c r="C1117" s="8" t="s">
        <v>316</v>
      </c>
      <c r="D1117" s="36">
        <f t="shared" si="59"/>
        <v>330000</v>
      </c>
      <c r="E1117" s="39">
        <v>0</v>
      </c>
      <c r="F1117" s="39">
        <v>0</v>
      </c>
      <c r="G1117" s="39">
        <v>0</v>
      </c>
      <c r="H1117" s="39">
        <v>0</v>
      </c>
      <c r="I1117" s="39">
        <v>0</v>
      </c>
      <c r="J1117" s="39">
        <v>0</v>
      </c>
      <c r="K1117" s="40">
        <v>0</v>
      </c>
      <c r="L1117" s="39">
        <v>0</v>
      </c>
      <c r="M1117" s="39">
        <v>0</v>
      </c>
      <c r="N1117" s="39">
        <v>0</v>
      </c>
      <c r="O1117" s="39">
        <v>330000</v>
      </c>
      <c r="P1117" s="39">
        <v>0</v>
      </c>
      <c r="Q1117" s="39">
        <v>0</v>
      </c>
      <c r="R1117" s="39">
        <v>0</v>
      </c>
      <c r="S1117" s="39">
        <v>0</v>
      </c>
      <c r="T1117" s="39">
        <v>0</v>
      </c>
      <c r="U1117" s="39">
        <v>0</v>
      </c>
      <c r="V1117" s="39">
        <v>0</v>
      </c>
      <c r="W1117" s="39">
        <v>0</v>
      </c>
      <c r="X1117" s="39">
        <v>0</v>
      </c>
      <c r="Y1117" s="39">
        <v>0</v>
      </c>
      <c r="Z1117" s="39">
        <v>0</v>
      </c>
      <c r="AA1117" s="39">
        <v>0</v>
      </c>
      <c r="AB1117" s="41">
        <v>2021</v>
      </c>
    </row>
    <row r="1118" spans="1:28" ht="35.25" customHeight="1">
      <c r="A1118" s="11">
        <v>1</v>
      </c>
      <c r="B1118" s="2">
        <f>SUBTOTAL(103,$A$800:A1118)</f>
        <v>318</v>
      </c>
      <c r="C1118" s="8" t="s">
        <v>1192</v>
      </c>
      <c r="D1118" s="36">
        <f t="shared" si="59"/>
        <v>2739815</v>
      </c>
      <c r="E1118" s="39">
        <v>0</v>
      </c>
      <c r="F1118" s="39">
        <v>0</v>
      </c>
      <c r="G1118" s="39">
        <v>0</v>
      </c>
      <c r="H1118" s="39">
        <v>0</v>
      </c>
      <c r="I1118" s="39">
        <v>0</v>
      </c>
      <c r="J1118" s="39">
        <v>0</v>
      </c>
      <c r="K1118" s="40">
        <v>0</v>
      </c>
      <c r="L1118" s="39">
        <v>0</v>
      </c>
      <c r="M1118" s="39">
        <v>2739815</v>
      </c>
      <c r="N1118" s="39">
        <v>0</v>
      </c>
      <c r="O1118" s="39">
        <v>0</v>
      </c>
      <c r="P1118" s="39">
        <v>0</v>
      </c>
      <c r="Q1118" s="39">
        <v>0</v>
      </c>
      <c r="R1118" s="39">
        <v>0</v>
      </c>
      <c r="S1118" s="39">
        <v>0</v>
      </c>
      <c r="T1118" s="39">
        <v>0</v>
      </c>
      <c r="U1118" s="39">
        <v>0</v>
      </c>
      <c r="V1118" s="39">
        <v>0</v>
      </c>
      <c r="W1118" s="39">
        <v>0</v>
      </c>
      <c r="X1118" s="39">
        <v>0</v>
      </c>
      <c r="Y1118" s="39">
        <v>0</v>
      </c>
      <c r="Z1118" s="39">
        <v>0</v>
      </c>
      <c r="AA1118" s="39">
        <v>0</v>
      </c>
      <c r="AB1118" s="41">
        <v>2021</v>
      </c>
    </row>
    <row r="1119" spans="1:28" ht="35.25" customHeight="1">
      <c r="A1119" s="11">
        <v>1</v>
      </c>
      <c r="B1119" s="2">
        <f>SUBTOTAL(103,$A$800:A1119)</f>
        <v>319</v>
      </c>
      <c r="C1119" s="8" t="s">
        <v>247</v>
      </c>
      <c r="D1119" s="36">
        <f t="shared" si="59"/>
        <v>964150</v>
      </c>
      <c r="E1119" s="39">
        <v>0</v>
      </c>
      <c r="F1119" s="39">
        <v>0</v>
      </c>
      <c r="G1119" s="39">
        <v>0</v>
      </c>
      <c r="H1119" s="39">
        <v>0</v>
      </c>
      <c r="I1119" s="39">
        <v>0</v>
      </c>
      <c r="J1119" s="39">
        <v>0</v>
      </c>
      <c r="K1119" s="40">
        <v>0</v>
      </c>
      <c r="L1119" s="39">
        <v>0</v>
      </c>
      <c r="M1119" s="39">
        <v>964150</v>
      </c>
      <c r="N1119" s="39">
        <v>0</v>
      </c>
      <c r="O1119" s="39">
        <v>0</v>
      </c>
      <c r="P1119" s="39">
        <v>0</v>
      </c>
      <c r="Q1119" s="39">
        <v>0</v>
      </c>
      <c r="R1119" s="39">
        <v>0</v>
      </c>
      <c r="S1119" s="39">
        <v>0</v>
      </c>
      <c r="T1119" s="39">
        <v>0</v>
      </c>
      <c r="U1119" s="39">
        <v>0</v>
      </c>
      <c r="V1119" s="39">
        <v>0</v>
      </c>
      <c r="W1119" s="39">
        <v>0</v>
      </c>
      <c r="X1119" s="39">
        <v>0</v>
      </c>
      <c r="Y1119" s="39">
        <v>0</v>
      </c>
      <c r="Z1119" s="39">
        <v>0</v>
      </c>
      <c r="AA1119" s="39">
        <v>0</v>
      </c>
      <c r="AB1119" s="41">
        <v>2021</v>
      </c>
    </row>
    <row r="1120" spans="1:28" ht="35.25" customHeight="1">
      <c r="A1120" s="11">
        <v>1</v>
      </c>
      <c r="B1120" s="2">
        <f>SUBTOTAL(103,$A$800:A1120)</f>
        <v>320</v>
      </c>
      <c r="C1120" s="8" t="s">
        <v>159</v>
      </c>
      <c r="D1120" s="36">
        <f t="shared" si="59"/>
        <v>359656.8</v>
      </c>
      <c r="E1120" s="39">
        <v>0</v>
      </c>
      <c r="F1120" s="39">
        <v>0</v>
      </c>
      <c r="G1120" s="39">
        <v>0</v>
      </c>
      <c r="H1120" s="39">
        <v>0</v>
      </c>
      <c r="I1120" s="39">
        <v>0</v>
      </c>
      <c r="J1120" s="39">
        <v>0</v>
      </c>
      <c r="K1120" s="40">
        <v>0</v>
      </c>
      <c r="L1120" s="39">
        <v>0</v>
      </c>
      <c r="M1120" s="39">
        <v>0</v>
      </c>
      <c r="N1120" s="39">
        <v>0</v>
      </c>
      <c r="O1120" s="39">
        <v>359656.8</v>
      </c>
      <c r="P1120" s="39">
        <v>0</v>
      </c>
      <c r="Q1120" s="39">
        <v>0</v>
      </c>
      <c r="R1120" s="39">
        <v>0</v>
      </c>
      <c r="S1120" s="39">
        <v>0</v>
      </c>
      <c r="T1120" s="39">
        <v>0</v>
      </c>
      <c r="U1120" s="39">
        <v>0</v>
      </c>
      <c r="V1120" s="39">
        <v>0</v>
      </c>
      <c r="W1120" s="39">
        <v>0</v>
      </c>
      <c r="X1120" s="39">
        <v>0</v>
      </c>
      <c r="Y1120" s="39">
        <v>0</v>
      </c>
      <c r="Z1120" s="39">
        <v>0</v>
      </c>
      <c r="AA1120" s="39">
        <v>0</v>
      </c>
      <c r="AB1120" s="41">
        <v>2021</v>
      </c>
    </row>
    <row r="1121" spans="1:28" ht="35.25" customHeight="1">
      <c r="A1121" s="11">
        <v>1</v>
      </c>
      <c r="B1121" s="2">
        <f>SUBTOTAL(103,$A$800:A1121)</f>
        <v>321</v>
      </c>
      <c r="C1121" s="8" t="s">
        <v>248</v>
      </c>
      <c r="D1121" s="36">
        <f t="shared" si="59"/>
        <v>372500</v>
      </c>
      <c r="E1121" s="39">
        <v>0</v>
      </c>
      <c r="F1121" s="39">
        <v>0</v>
      </c>
      <c r="G1121" s="39">
        <v>0</v>
      </c>
      <c r="H1121" s="39">
        <v>0</v>
      </c>
      <c r="I1121" s="39">
        <v>0</v>
      </c>
      <c r="J1121" s="39">
        <v>0</v>
      </c>
      <c r="K1121" s="40">
        <v>0</v>
      </c>
      <c r="L1121" s="39">
        <v>0</v>
      </c>
      <c r="M1121" s="39">
        <v>0</v>
      </c>
      <c r="N1121" s="39">
        <v>0</v>
      </c>
      <c r="O1121" s="39">
        <v>372500</v>
      </c>
      <c r="P1121" s="39">
        <v>0</v>
      </c>
      <c r="Q1121" s="39">
        <v>0</v>
      </c>
      <c r="R1121" s="39">
        <v>0</v>
      </c>
      <c r="S1121" s="39">
        <v>0</v>
      </c>
      <c r="T1121" s="39">
        <v>0</v>
      </c>
      <c r="U1121" s="39">
        <v>0</v>
      </c>
      <c r="V1121" s="39">
        <v>0</v>
      </c>
      <c r="W1121" s="39">
        <v>0</v>
      </c>
      <c r="X1121" s="39">
        <v>0</v>
      </c>
      <c r="Y1121" s="39">
        <v>0</v>
      </c>
      <c r="Z1121" s="39">
        <v>0</v>
      </c>
      <c r="AA1121" s="39">
        <v>0</v>
      </c>
      <c r="AB1121" s="41">
        <v>2021</v>
      </c>
    </row>
    <row r="1122" spans="1:28" ht="35.25" customHeight="1">
      <c r="A1122" s="11">
        <v>1</v>
      </c>
      <c r="B1122" s="2">
        <f>SUBTOTAL(103,$A$800:A1122)</f>
        <v>322</v>
      </c>
      <c r="C1122" s="8" t="s">
        <v>170</v>
      </c>
      <c r="D1122" s="36">
        <f t="shared" si="59"/>
        <v>1005740</v>
      </c>
      <c r="E1122" s="39">
        <v>0</v>
      </c>
      <c r="F1122" s="39">
        <v>0</v>
      </c>
      <c r="G1122" s="39">
        <v>0</v>
      </c>
      <c r="H1122" s="39">
        <v>0</v>
      </c>
      <c r="I1122" s="39">
        <v>0</v>
      </c>
      <c r="J1122" s="39">
        <v>0</v>
      </c>
      <c r="K1122" s="40">
        <v>0</v>
      </c>
      <c r="L1122" s="39">
        <v>0</v>
      </c>
      <c r="M1122" s="39">
        <v>0</v>
      </c>
      <c r="N1122" s="39">
        <v>0</v>
      </c>
      <c r="O1122" s="39">
        <v>1005740</v>
      </c>
      <c r="P1122" s="39">
        <v>0</v>
      </c>
      <c r="Q1122" s="39">
        <v>0</v>
      </c>
      <c r="R1122" s="39">
        <v>0</v>
      </c>
      <c r="S1122" s="39">
        <v>0</v>
      </c>
      <c r="T1122" s="39">
        <v>0</v>
      </c>
      <c r="U1122" s="39">
        <v>0</v>
      </c>
      <c r="V1122" s="39">
        <v>0</v>
      </c>
      <c r="W1122" s="39">
        <v>0</v>
      </c>
      <c r="X1122" s="39">
        <v>0</v>
      </c>
      <c r="Y1122" s="39">
        <v>0</v>
      </c>
      <c r="Z1122" s="39">
        <v>0</v>
      </c>
      <c r="AA1122" s="39">
        <v>0</v>
      </c>
      <c r="AB1122" s="41">
        <v>2021</v>
      </c>
    </row>
    <row r="1123" spans="1:28" ht="35.25" customHeight="1">
      <c r="A1123" s="11">
        <v>1</v>
      </c>
      <c r="B1123" s="2">
        <f>SUBTOTAL(103,$A$800:A1123)</f>
        <v>323</v>
      </c>
      <c r="C1123" s="8" t="s">
        <v>1158</v>
      </c>
      <c r="D1123" s="36">
        <f t="shared" si="59"/>
        <v>214867.71</v>
      </c>
      <c r="E1123" s="39">
        <v>214867.71</v>
      </c>
      <c r="F1123" s="39">
        <v>0</v>
      </c>
      <c r="G1123" s="39">
        <v>0</v>
      </c>
      <c r="H1123" s="39">
        <v>0</v>
      </c>
      <c r="I1123" s="39">
        <v>0</v>
      </c>
      <c r="J1123" s="39">
        <v>0</v>
      </c>
      <c r="K1123" s="40">
        <v>0</v>
      </c>
      <c r="L1123" s="39">
        <v>0</v>
      </c>
      <c r="M1123" s="39">
        <v>0</v>
      </c>
      <c r="N1123" s="39">
        <v>0</v>
      </c>
      <c r="O1123" s="42">
        <v>0</v>
      </c>
      <c r="P1123" s="39">
        <v>0</v>
      </c>
      <c r="Q1123" s="39">
        <v>0</v>
      </c>
      <c r="R1123" s="39">
        <v>0</v>
      </c>
      <c r="S1123" s="39">
        <v>0</v>
      </c>
      <c r="T1123" s="39">
        <v>0</v>
      </c>
      <c r="U1123" s="39">
        <v>0</v>
      </c>
      <c r="V1123" s="39">
        <v>0</v>
      </c>
      <c r="W1123" s="39">
        <v>0</v>
      </c>
      <c r="X1123" s="39">
        <v>0</v>
      </c>
      <c r="Y1123" s="39">
        <v>0</v>
      </c>
      <c r="Z1123" s="39">
        <v>0</v>
      </c>
      <c r="AA1123" s="39">
        <v>0</v>
      </c>
      <c r="AB1123" s="41">
        <v>2021</v>
      </c>
    </row>
    <row r="1124" spans="1:28" ht="35.25" customHeight="1">
      <c r="A1124" s="11">
        <v>1</v>
      </c>
      <c r="B1124" s="2">
        <f>SUBTOTAL(103,$A$800:A1124)</f>
        <v>324</v>
      </c>
      <c r="C1124" s="8" t="s">
        <v>944</v>
      </c>
      <c r="D1124" s="36">
        <f t="shared" si="59"/>
        <v>218045.75</v>
      </c>
      <c r="E1124" s="39">
        <v>118045.75</v>
      </c>
      <c r="F1124" s="39">
        <v>100000</v>
      </c>
      <c r="G1124" s="39">
        <v>0</v>
      </c>
      <c r="H1124" s="39">
        <v>0</v>
      </c>
      <c r="I1124" s="39">
        <v>0</v>
      </c>
      <c r="J1124" s="39">
        <v>0</v>
      </c>
      <c r="K1124" s="40">
        <v>0</v>
      </c>
      <c r="L1124" s="39">
        <v>0</v>
      </c>
      <c r="M1124" s="39">
        <v>0</v>
      </c>
      <c r="N1124" s="39">
        <v>0</v>
      </c>
      <c r="O1124" s="42">
        <v>0</v>
      </c>
      <c r="P1124" s="39">
        <v>0</v>
      </c>
      <c r="Q1124" s="39">
        <v>0</v>
      </c>
      <c r="R1124" s="39">
        <v>0</v>
      </c>
      <c r="S1124" s="39">
        <v>0</v>
      </c>
      <c r="T1124" s="39">
        <v>0</v>
      </c>
      <c r="U1124" s="39">
        <v>0</v>
      </c>
      <c r="V1124" s="39">
        <v>0</v>
      </c>
      <c r="W1124" s="39">
        <v>0</v>
      </c>
      <c r="X1124" s="39">
        <v>0</v>
      </c>
      <c r="Y1124" s="39">
        <v>0</v>
      </c>
      <c r="Z1124" s="39">
        <v>0</v>
      </c>
      <c r="AA1124" s="39">
        <v>0</v>
      </c>
      <c r="AB1124" s="41">
        <v>2021</v>
      </c>
    </row>
    <row r="1125" spans="1:28" ht="35.25" customHeight="1">
      <c r="A1125" s="11">
        <v>1</v>
      </c>
      <c r="B1125" s="2">
        <f>SUBTOTAL(103,$A$800:A1125)</f>
        <v>325</v>
      </c>
      <c r="C1125" s="8" t="s">
        <v>1194</v>
      </c>
      <c r="D1125" s="36">
        <f t="shared" si="59"/>
        <v>2409320.06</v>
      </c>
      <c r="E1125" s="39">
        <v>0</v>
      </c>
      <c r="F1125" s="39">
        <v>0</v>
      </c>
      <c r="G1125" s="39">
        <v>0</v>
      </c>
      <c r="H1125" s="39">
        <v>0</v>
      </c>
      <c r="I1125" s="39">
        <v>0</v>
      </c>
      <c r="J1125" s="39">
        <v>0</v>
      </c>
      <c r="K1125" s="40">
        <v>0</v>
      </c>
      <c r="L1125" s="39">
        <v>0</v>
      </c>
      <c r="M1125" s="39">
        <v>2409320.06</v>
      </c>
      <c r="N1125" s="39">
        <v>0</v>
      </c>
      <c r="O1125" s="39">
        <v>0</v>
      </c>
      <c r="P1125" s="39">
        <v>0</v>
      </c>
      <c r="Q1125" s="39">
        <v>0</v>
      </c>
      <c r="R1125" s="39">
        <v>0</v>
      </c>
      <c r="S1125" s="39">
        <v>0</v>
      </c>
      <c r="T1125" s="39">
        <v>0</v>
      </c>
      <c r="U1125" s="39">
        <v>0</v>
      </c>
      <c r="V1125" s="39">
        <v>0</v>
      </c>
      <c r="W1125" s="39">
        <v>0</v>
      </c>
      <c r="X1125" s="39">
        <v>0</v>
      </c>
      <c r="Y1125" s="39">
        <v>0</v>
      </c>
      <c r="Z1125" s="39">
        <v>0</v>
      </c>
      <c r="AA1125" s="39">
        <v>0</v>
      </c>
      <c r="AB1125" s="41">
        <v>2021</v>
      </c>
    </row>
    <row r="1126" spans="1:28" ht="35.25" customHeight="1">
      <c r="A1126" s="11">
        <v>1</v>
      </c>
      <c r="B1126" s="2">
        <f>SUBTOTAL(103,$A$800:A1126)</f>
        <v>326</v>
      </c>
      <c r="C1126" s="8" t="s">
        <v>1175</v>
      </c>
      <c r="D1126" s="36">
        <f t="shared" si="59"/>
        <v>749921.42</v>
      </c>
      <c r="E1126" s="39">
        <v>0</v>
      </c>
      <c r="F1126" s="39">
        <v>242121.42</v>
      </c>
      <c r="G1126" s="39">
        <v>400000</v>
      </c>
      <c r="H1126" s="39">
        <v>0</v>
      </c>
      <c r="I1126" s="39">
        <v>0</v>
      </c>
      <c r="J1126" s="39">
        <v>0</v>
      </c>
      <c r="K1126" s="40">
        <v>0</v>
      </c>
      <c r="L1126" s="39">
        <v>0</v>
      </c>
      <c r="M1126" s="39">
        <v>0</v>
      </c>
      <c r="N1126" s="39">
        <v>0</v>
      </c>
      <c r="O1126" s="39">
        <v>107800</v>
      </c>
      <c r="P1126" s="39">
        <v>0</v>
      </c>
      <c r="Q1126" s="39">
        <v>0</v>
      </c>
      <c r="R1126" s="39">
        <v>0</v>
      </c>
      <c r="S1126" s="39">
        <v>0</v>
      </c>
      <c r="T1126" s="39">
        <v>0</v>
      </c>
      <c r="U1126" s="39">
        <v>0</v>
      </c>
      <c r="V1126" s="39">
        <v>0</v>
      </c>
      <c r="W1126" s="39">
        <v>0</v>
      </c>
      <c r="X1126" s="39">
        <v>0</v>
      </c>
      <c r="Y1126" s="39">
        <v>0</v>
      </c>
      <c r="Z1126" s="39">
        <v>0</v>
      </c>
      <c r="AA1126" s="39">
        <v>0</v>
      </c>
      <c r="AB1126" s="41">
        <v>2021</v>
      </c>
    </row>
    <row r="1127" spans="1:28" ht="35.25" customHeight="1">
      <c r="A1127" s="11">
        <v>1</v>
      </c>
      <c r="B1127" s="2">
        <f>SUBTOTAL(103,$A$800:A1127)</f>
        <v>327</v>
      </c>
      <c r="C1127" s="8" t="s">
        <v>56</v>
      </c>
      <c r="D1127" s="36">
        <f t="shared" si="59"/>
        <v>873700</v>
      </c>
      <c r="E1127" s="39">
        <v>0</v>
      </c>
      <c r="F1127" s="39">
        <v>0</v>
      </c>
      <c r="G1127" s="39">
        <v>0</v>
      </c>
      <c r="H1127" s="39">
        <v>0</v>
      </c>
      <c r="I1127" s="39">
        <v>0</v>
      </c>
      <c r="J1127" s="39">
        <v>0</v>
      </c>
      <c r="K1127" s="40">
        <v>0</v>
      </c>
      <c r="L1127" s="39">
        <v>0</v>
      </c>
      <c r="M1127" s="39">
        <v>0</v>
      </c>
      <c r="N1127" s="39">
        <v>0</v>
      </c>
      <c r="O1127" s="39">
        <v>873700</v>
      </c>
      <c r="P1127" s="39">
        <v>0</v>
      </c>
      <c r="Q1127" s="39">
        <v>0</v>
      </c>
      <c r="R1127" s="39">
        <v>0</v>
      </c>
      <c r="S1127" s="39">
        <v>0</v>
      </c>
      <c r="T1127" s="39">
        <v>0</v>
      </c>
      <c r="U1127" s="39">
        <v>0</v>
      </c>
      <c r="V1127" s="39">
        <v>0</v>
      </c>
      <c r="W1127" s="39">
        <v>0</v>
      </c>
      <c r="X1127" s="39">
        <v>0</v>
      </c>
      <c r="Y1127" s="39">
        <v>0</v>
      </c>
      <c r="Z1127" s="39">
        <v>0</v>
      </c>
      <c r="AA1127" s="39">
        <v>0</v>
      </c>
      <c r="AB1127" s="41">
        <v>2021</v>
      </c>
    </row>
    <row r="1128" spans="1:28" ht="35.25" customHeight="1">
      <c r="A1128" s="11">
        <v>1</v>
      </c>
      <c r="B1128" s="2">
        <f>SUBTOTAL(103,$A$800:A1128)</f>
        <v>328</v>
      </c>
      <c r="C1128" s="8" t="s">
        <v>355</v>
      </c>
      <c r="D1128" s="36">
        <f t="shared" si="59"/>
        <v>307000</v>
      </c>
      <c r="E1128" s="39">
        <v>0</v>
      </c>
      <c r="F1128" s="39">
        <v>0</v>
      </c>
      <c r="G1128" s="39">
        <v>0</v>
      </c>
      <c r="H1128" s="39">
        <v>0</v>
      </c>
      <c r="I1128" s="39">
        <v>0</v>
      </c>
      <c r="J1128" s="39">
        <v>0</v>
      </c>
      <c r="K1128" s="40">
        <v>0</v>
      </c>
      <c r="L1128" s="39">
        <v>0</v>
      </c>
      <c r="M1128" s="39">
        <v>307000</v>
      </c>
      <c r="N1128" s="39">
        <v>0</v>
      </c>
      <c r="O1128" s="39">
        <v>0</v>
      </c>
      <c r="P1128" s="39">
        <v>0</v>
      </c>
      <c r="Q1128" s="39">
        <v>0</v>
      </c>
      <c r="R1128" s="39">
        <v>0</v>
      </c>
      <c r="S1128" s="39">
        <v>0</v>
      </c>
      <c r="T1128" s="39">
        <v>0</v>
      </c>
      <c r="U1128" s="39">
        <v>0</v>
      </c>
      <c r="V1128" s="39">
        <v>0</v>
      </c>
      <c r="W1128" s="39">
        <v>0</v>
      </c>
      <c r="X1128" s="39">
        <v>0</v>
      </c>
      <c r="Y1128" s="39">
        <v>0</v>
      </c>
      <c r="Z1128" s="39">
        <v>0</v>
      </c>
      <c r="AA1128" s="39">
        <v>0</v>
      </c>
      <c r="AB1128" s="41">
        <v>2021</v>
      </c>
    </row>
    <row r="1129" spans="1:28" ht="35.25" customHeight="1">
      <c r="A1129" s="11">
        <v>1</v>
      </c>
      <c r="B1129" s="2">
        <f>SUBTOTAL(103,$A$800:A1129)</f>
        <v>329</v>
      </c>
      <c r="C1129" s="8" t="s">
        <v>476</v>
      </c>
      <c r="D1129" s="36">
        <f t="shared" si="59"/>
        <v>90000</v>
      </c>
      <c r="E1129" s="39">
        <v>0</v>
      </c>
      <c r="F1129" s="39">
        <v>0</v>
      </c>
      <c r="G1129" s="39">
        <v>0</v>
      </c>
      <c r="H1129" s="39">
        <v>0</v>
      </c>
      <c r="I1129" s="39">
        <v>0</v>
      </c>
      <c r="J1129" s="39">
        <v>0</v>
      </c>
      <c r="K1129" s="40">
        <v>0</v>
      </c>
      <c r="L1129" s="39">
        <v>0</v>
      </c>
      <c r="M1129" s="39">
        <v>90000</v>
      </c>
      <c r="N1129" s="39">
        <v>0</v>
      </c>
      <c r="O1129" s="39">
        <v>0</v>
      </c>
      <c r="P1129" s="39">
        <v>0</v>
      </c>
      <c r="Q1129" s="39">
        <v>0</v>
      </c>
      <c r="R1129" s="39">
        <v>0</v>
      </c>
      <c r="S1129" s="39">
        <v>0</v>
      </c>
      <c r="T1129" s="39">
        <v>0</v>
      </c>
      <c r="U1129" s="39">
        <v>0</v>
      </c>
      <c r="V1129" s="39">
        <v>0</v>
      </c>
      <c r="W1129" s="39">
        <v>0</v>
      </c>
      <c r="X1129" s="39">
        <v>0</v>
      </c>
      <c r="Y1129" s="39">
        <v>0</v>
      </c>
      <c r="Z1129" s="39">
        <v>0</v>
      </c>
      <c r="AA1129" s="39">
        <v>0</v>
      </c>
      <c r="AB1129" s="41">
        <v>2021</v>
      </c>
    </row>
    <row r="1130" spans="1:28" ht="35.25" customHeight="1">
      <c r="A1130" s="11">
        <v>1</v>
      </c>
      <c r="B1130" s="2">
        <f>SUBTOTAL(103,$A$800:A1130)</f>
        <v>330</v>
      </c>
      <c r="C1130" s="8" t="s">
        <v>507</v>
      </c>
      <c r="D1130" s="36">
        <f t="shared" si="59"/>
        <v>40000</v>
      </c>
      <c r="E1130" s="39">
        <v>0</v>
      </c>
      <c r="F1130" s="39">
        <v>0</v>
      </c>
      <c r="G1130" s="39">
        <v>0</v>
      </c>
      <c r="H1130" s="39">
        <v>0</v>
      </c>
      <c r="I1130" s="39">
        <v>0</v>
      </c>
      <c r="J1130" s="39">
        <v>0</v>
      </c>
      <c r="K1130" s="40">
        <v>0</v>
      </c>
      <c r="L1130" s="39">
        <v>0</v>
      </c>
      <c r="M1130" s="39">
        <v>40000</v>
      </c>
      <c r="N1130" s="39">
        <v>0</v>
      </c>
      <c r="O1130" s="39">
        <v>0</v>
      </c>
      <c r="P1130" s="39">
        <v>0</v>
      </c>
      <c r="Q1130" s="39">
        <v>0</v>
      </c>
      <c r="R1130" s="39">
        <v>0</v>
      </c>
      <c r="S1130" s="39">
        <v>0</v>
      </c>
      <c r="T1130" s="39">
        <v>0</v>
      </c>
      <c r="U1130" s="39">
        <v>0</v>
      </c>
      <c r="V1130" s="39">
        <v>0</v>
      </c>
      <c r="W1130" s="39">
        <v>0</v>
      </c>
      <c r="X1130" s="39">
        <v>0</v>
      </c>
      <c r="Y1130" s="39">
        <v>0</v>
      </c>
      <c r="Z1130" s="39">
        <v>0</v>
      </c>
      <c r="AA1130" s="39">
        <v>0</v>
      </c>
      <c r="AB1130" s="41">
        <v>2021</v>
      </c>
    </row>
    <row r="1131" spans="1:28" ht="35.25" customHeight="1">
      <c r="A1131" s="11">
        <v>1</v>
      </c>
      <c r="B1131" s="2">
        <f>SUBTOTAL(103,$A$800:A1131)</f>
        <v>331</v>
      </c>
      <c r="C1131" s="8" t="s">
        <v>500</v>
      </c>
      <c r="D1131" s="36">
        <f t="shared" si="59"/>
        <v>440000</v>
      </c>
      <c r="E1131" s="39">
        <v>0</v>
      </c>
      <c r="F1131" s="39">
        <v>0</v>
      </c>
      <c r="G1131" s="39">
        <v>0</v>
      </c>
      <c r="H1131" s="39">
        <v>0</v>
      </c>
      <c r="I1131" s="39">
        <v>0</v>
      </c>
      <c r="J1131" s="39">
        <v>0</v>
      </c>
      <c r="K1131" s="40">
        <v>0</v>
      </c>
      <c r="L1131" s="39">
        <v>0</v>
      </c>
      <c r="M1131" s="39">
        <v>440000</v>
      </c>
      <c r="N1131" s="39">
        <v>0</v>
      </c>
      <c r="O1131" s="39">
        <v>0</v>
      </c>
      <c r="P1131" s="39">
        <v>0</v>
      </c>
      <c r="Q1131" s="39">
        <v>0</v>
      </c>
      <c r="R1131" s="39">
        <v>0</v>
      </c>
      <c r="S1131" s="39">
        <v>0</v>
      </c>
      <c r="T1131" s="39">
        <v>0</v>
      </c>
      <c r="U1131" s="39">
        <v>0</v>
      </c>
      <c r="V1131" s="39">
        <v>0</v>
      </c>
      <c r="W1131" s="39">
        <v>0</v>
      </c>
      <c r="X1131" s="39">
        <v>0</v>
      </c>
      <c r="Y1131" s="39">
        <v>0</v>
      </c>
      <c r="Z1131" s="39">
        <v>0</v>
      </c>
      <c r="AA1131" s="39">
        <v>0</v>
      </c>
      <c r="AB1131" s="41">
        <v>2021</v>
      </c>
    </row>
    <row r="1132" spans="1:28" ht="35.25" customHeight="1">
      <c r="A1132" s="11">
        <v>1</v>
      </c>
      <c r="B1132" s="2">
        <f>SUBTOTAL(103,$A$800:A1132)</f>
        <v>332</v>
      </c>
      <c r="C1132" s="8" t="s">
        <v>508</v>
      </c>
      <c r="D1132" s="36">
        <f t="shared" si="59"/>
        <v>189553.1</v>
      </c>
      <c r="E1132" s="39">
        <v>72553.1</v>
      </c>
      <c r="F1132" s="39">
        <v>0</v>
      </c>
      <c r="G1132" s="39">
        <v>0</v>
      </c>
      <c r="H1132" s="39">
        <v>0</v>
      </c>
      <c r="I1132" s="39">
        <v>60000</v>
      </c>
      <c r="J1132" s="39">
        <v>0</v>
      </c>
      <c r="K1132" s="40">
        <v>0</v>
      </c>
      <c r="L1132" s="39">
        <v>0</v>
      </c>
      <c r="M1132" s="39">
        <v>57000</v>
      </c>
      <c r="N1132" s="39">
        <v>0</v>
      </c>
      <c r="O1132" s="39">
        <v>0</v>
      </c>
      <c r="P1132" s="39">
        <v>0</v>
      </c>
      <c r="Q1132" s="39">
        <v>0</v>
      </c>
      <c r="R1132" s="39">
        <v>0</v>
      </c>
      <c r="S1132" s="39">
        <v>0</v>
      </c>
      <c r="T1132" s="39">
        <v>0</v>
      </c>
      <c r="U1132" s="39">
        <v>0</v>
      </c>
      <c r="V1132" s="39">
        <v>0</v>
      </c>
      <c r="W1132" s="39">
        <v>0</v>
      </c>
      <c r="X1132" s="39">
        <v>0</v>
      </c>
      <c r="Y1132" s="39">
        <v>0</v>
      </c>
      <c r="Z1132" s="39">
        <v>0</v>
      </c>
      <c r="AA1132" s="39">
        <v>0</v>
      </c>
      <c r="AB1132" s="41">
        <v>2021</v>
      </c>
    </row>
    <row r="1133" spans="1:28" ht="35.25" customHeight="1">
      <c r="A1133" s="11">
        <v>1</v>
      </c>
      <c r="B1133" s="2">
        <f>SUBTOTAL(103,$A$800:A1133)</f>
        <v>333</v>
      </c>
      <c r="C1133" s="8" t="s">
        <v>57</v>
      </c>
      <c r="D1133" s="36">
        <f t="shared" si="59"/>
        <v>1830000</v>
      </c>
      <c r="E1133" s="39">
        <v>0</v>
      </c>
      <c r="F1133" s="39">
        <v>0</v>
      </c>
      <c r="G1133" s="39">
        <v>0</v>
      </c>
      <c r="H1133" s="39">
        <v>0</v>
      </c>
      <c r="I1133" s="39">
        <v>0</v>
      </c>
      <c r="J1133" s="39">
        <v>0</v>
      </c>
      <c r="K1133" s="40">
        <v>1</v>
      </c>
      <c r="L1133" s="39">
        <v>1830000</v>
      </c>
      <c r="M1133" s="39">
        <v>0</v>
      </c>
      <c r="N1133" s="39">
        <v>0</v>
      </c>
      <c r="O1133" s="39">
        <v>0</v>
      </c>
      <c r="P1133" s="39">
        <v>0</v>
      </c>
      <c r="Q1133" s="39">
        <v>0</v>
      </c>
      <c r="R1133" s="39">
        <v>0</v>
      </c>
      <c r="S1133" s="39">
        <v>0</v>
      </c>
      <c r="T1133" s="39">
        <v>0</v>
      </c>
      <c r="U1133" s="39">
        <v>0</v>
      </c>
      <c r="V1133" s="39">
        <v>0</v>
      </c>
      <c r="W1133" s="39">
        <v>0</v>
      </c>
      <c r="X1133" s="39">
        <v>0</v>
      </c>
      <c r="Y1133" s="39">
        <v>0</v>
      </c>
      <c r="Z1133" s="39">
        <v>0</v>
      </c>
      <c r="AA1133" s="39">
        <v>0</v>
      </c>
      <c r="AB1133" s="41">
        <v>2021</v>
      </c>
    </row>
    <row r="1134" spans="1:28" ht="35.25" customHeight="1">
      <c r="A1134" s="11">
        <v>1</v>
      </c>
      <c r="B1134" s="2">
        <f>SUBTOTAL(103,$A$800:A1134)</f>
        <v>334</v>
      </c>
      <c r="C1134" s="8" t="s">
        <v>696</v>
      </c>
      <c r="D1134" s="36">
        <f t="shared" si="59"/>
        <v>448405.99</v>
      </c>
      <c r="E1134" s="39">
        <v>0</v>
      </c>
      <c r="F1134" s="39">
        <v>387405.99</v>
      </c>
      <c r="G1134" s="39">
        <v>0</v>
      </c>
      <c r="H1134" s="39">
        <v>0</v>
      </c>
      <c r="I1134" s="39">
        <v>0</v>
      </c>
      <c r="J1134" s="39">
        <v>0</v>
      </c>
      <c r="K1134" s="40">
        <v>0</v>
      </c>
      <c r="L1134" s="39">
        <v>0</v>
      </c>
      <c r="M1134" s="39">
        <v>0</v>
      </c>
      <c r="N1134" s="39">
        <v>0</v>
      </c>
      <c r="O1134" s="39">
        <v>61000</v>
      </c>
      <c r="P1134" s="39">
        <v>0</v>
      </c>
      <c r="Q1134" s="39">
        <v>0</v>
      </c>
      <c r="R1134" s="39">
        <v>0</v>
      </c>
      <c r="S1134" s="39">
        <v>0</v>
      </c>
      <c r="T1134" s="39">
        <v>0</v>
      </c>
      <c r="U1134" s="39">
        <v>0</v>
      </c>
      <c r="V1134" s="39">
        <v>0</v>
      </c>
      <c r="W1134" s="39">
        <v>0</v>
      </c>
      <c r="X1134" s="39">
        <v>0</v>
      </c>
      <c r="Y1134" s="39">
        <v>0</v>
      </c>
      <c r="Z1134" s="39">
        <v>0</v>
      </c>
      <c r="AA1134" s="39">
        <v>0</v>
      </c>
      <c r="AB1134" s="41">
        <v>2021</v>
      </c>
    </row>
    <row r="1135" spans="1:28" ht="35.25" customHeight="1">
      <c r="A1135" s="11">
        <v>1</v>
      </c>
      <c r="B1135" s="2">
        <f>SUBTOTAL(103,$A$800:A1135)</f>
        <v>335</v>
      </c>
      <c r="C1135" s="8" t="s">
        <v>1009</v>
      </c>
      <c r="D1135" s="36">
        <f t="shared" si="59"/>
        <v>194000</v>
      </c>
      <c r="E1135" s="39">
        <v>0</v>
      </c>
      <c r="F1135" s="39">
        <v>0</v>
      </c>
      <c r="G1135" s="39">
        <v>0</v>
      </c>
      <c r="H1135" s="39">
        <v>0</v>
      </c>
      <c r="I1135" s="39">
        <v>0</v>
      </c>
      <c r="J1135" s="39">
        <v>0</v>
      </c>
      <c r="K1135" s="40">
        <v>0</v>
      </c>
      <c r="L1135" s="39">
        <v>0</v>
      </c>
      <c r="M1135" s="39">
        <v>0</v>
      </c>
      <c r="N1135" s="39">
        <v>0</v>
      </c>
      <c r="O1135" s="39">
        <v>194000</v>
      </c>
      <c r="P1135" s="39">
        <v>0</v>
      </c>
      <c r="Q1135" s="39">
        <v>0</v>
      </c>
      <c r="R1135" s="39">
        <v>0</v>
      </c>
      <c r="S1135" s="39">
        <v>0</v>
      </c>
      <c r="T1135" s="39">
        <v>0</v>
      </c>
      <c r="U1135" s="39">
        <v>0</v>
      </c>
      <c r="V1135" s="39">
        <v>0</v>
      </c>
      <c r="W1135" s="39">
        <v>0</v>
      </c>
      <c r="X1135" s="39">
        <v>0</v>
      </c>
      <c r="Y1135" s="39">
        <v>0</v>
      </c>
      <c r="Z1135" s="39">
        <v>0</v>
      </c>
      <c r="AA1135" s="39">
        <v>0</v>
      </c>
      <c r="AB1135" s="41">
        <v>2021</v>
      </c>
    </row>
    <row r="1136" spans="1:28" ht="35.25" customHeight="1">
      <c r="A1136" s="11">
        <v>1</v>
      </c>
      <c r="B1136" s="2">
        <f>SUBTOTAL(103,$A$800:A1136)</f>
        <v>336</v>
      </c>
      <c r="C1136" s="8" t="s">
        <v>521</v>
      </c>
      <c r="D1136" s="36">
        <f t="shared" si="59"/>
        <v>170447</v>
      </c>
      <c r="E1136" s="39">
        <v>90417</v>
      </c>
      <c r="F1136" s="39">
        <v>0</v>
      </c>
      <c r="G1136" s="39">
        <v>0</v>
      </c>
      <c r="H1136" s="39">
        <v>0</v>
      </c>
      <c r="I1136" s="39">
        <v>0</v>
      </c>
      <c r="J1136" s="39">
        <v>0</v>
      </c>
      <c r="K1136" s="40">
        <v>0</v>
      </c>
      <c r="L1136" s="39">
        <v>0</v>
      </c>
      <c r="M1136" s="39">
        <v>0</v>
      </c>
      <c r="N1136" s="39">
        <v>0</v>
      </c>
      <c r="O1136" s="39">
        <v>80030</v>
      </c>
      <c r="P1136" s="39">
        <v>0</v>
      </c>
      <c r="Q1136" s="39">
        <v>0</v>
      </c>
      <c r="R1136" s="39">
        <v>0</v>
      </c>
      <c r="S1136" s="39">
        <v>0</v>
      </c>
      <c r="T1136" s="39">
        <v>0</v>
      </c>
      <c r="U1136" s="39">
        <v>0</v>
      </c>
      <c r="V1136" s="39">
        <v>0</v>
      </c>
      <c r="W1136" s="39">
        <v>0</v>
      </c>
      <c r="X1136" s="39">
        <v>0</v>
      </c>
      <c r="Y1136" s="39">
        <v>0</v>
      </c>
      <c r="Z1136" s="39">
        <v>0</v>
      </c>
      <c r="AA1136" s="39">
        <v>0</v>
      </c>
      <c r="AB1136" s="41">
        <v>2021</v>
      </c>
    </row>
    <row r="1137" spans="1:28" ht="35.25" customHeight="1">
      <c r="A1137" s="11">
        <v>1</v>
      </c>
      <c r="B1137" s="2">
        <f>SUBTOTAL(103,$A$800:A1137)</f>
        <v>337</v>
      </c>
      <c r="C1137" s="8" t="s">
        <v>509</v>
      </c>
      <c r="D1137" s="36">
        <f t="shared" si="59"/>
        <v>543300</v>
      </c>
      <c r="E1137" s="39">
        <v>0</v>
      </c>
      <c r="F1137" s="39">
        <v>0</v>
      </c>
      <c r="G1137" s="39">
        <v>0</v>
      </c>
      <c r="H1137" s="39">
        <v>0</v>
      </c>
      <c r="I1137" s="39">
        <v>0</v>
      </c>
      <c r="J1137" s="39">
        <v>0</v>
      </c>
      <c r="K1137" s="40">
        <v>0</v>
      </c>
      <c r="L1137" s="39">
        <v>0</v>
      </c>
      <c r="M1137" s="39">
        <v>543300</v>
      </c>
      <c r="N1137" s="39">
        <v>0</v>
      </c>
      <c r="O1137" s="39">
        <v>0</v>
      </c>
      <c r="P1137" s="39">
        <v>0</v>
      </c>
      <c r="Q1137" s="39">
        <v>0</v>
      </c>
      <c r="R1137" s="39">
        <v>0</v>
      </c>
      <c r="S1137" s="39">
        <v>0</v>
      </c>
      <c r="T1137" s="39">
        <v>0</v>
      </c>
      <c r="U1137" s="39">
        <v>0</v>
      </c>
      <c r="V1137" s="39">
        <v>0</v>
      </c>
      <c r="W1137" s="39">
        <v>0</v>
      </c>
      <c r="X1137" s="39">
        <v>0</v>
      </c>
      <c r="Y1137" s="39">
        <v>0</v>
      </c>
      <c r="Z1137" s="39">
        <v>0</v>
      </c>
      <c r="AA1137" s="39">
        <v>0</v>
      </c>
      <c r="AB1137" s="41">
        <v>2021</v>
      </c>
    </row>
    <row r="1138" spans="1:28" ht="35.25" customHeight="1">
      <c r="A1138" s="11">
        <v>1</v>
      </c>
      <c r="B1138" s="2">
        <f>SUBTOTAL(103,$A$800:A1138)</f>
        <v>338</v>
      </c>
      <c r="C1138" s="8" t="s">
        <v>182</v>
      </c>
      <c r="D1138" s="36">
        <f t="shared" si="59"/>
        <v>152795.6</v>
      </c>
      <c r="E1138" s="39">
        <v>0</v>
      </c>
      <c r="F1138" s="39">
        <v>0</v>
      </c>
      <c r="G1138" s="39">
        <v>152795.6</v>
      </c>
      <c r="H1138" s="39">
        <v>0</v>
      </c>
      <c r="I1138" s="39">
        <v>0</v>
      </c>
      <c r="J1138" s="39">
        <v>0</v>
      </c>
      <c r="K1138" s="40">
        <v>0</v>
      </c>
      <c r="L1138" s="39">
        <v>0</v>
      </c>
      <c r="M1138" s="39">
        <v>0</v>
      </c>
      <c r="N1138" s="39">
        <v>0</v>
      </c>
      <c r="O1138" s="39">
        <v>0</v>
      </c>
      <c r="P1138" s="39">
        <v>0</v>
      </c>
      <c r="Q1138" s="39">
        <v>0</v>
      </c>
      <c r="R1138" s="39">
        <v>0</v>
      </c>
      <c r="S1138" s="39">
        <v>0</v>
      </c>
      <c r="T1138" s="39">
        <v>0</v>
      </c>
      <c r="U1138" s="39">
        <v>0</v>
      </c>
      <c r="V1138" s="39">
        <v>0</v>
      </c>
      <c r="W1138" s="39">
        <v>0</v>
      </c>
      <c r="X1138" s="39">
        <v>0</v>
      </c>
      <c r="Y1138" s="39">
        <v>0</v>
      </c>
      <c r="Z1138" s="39">
        <v>0</v>
      </c>
      <c r="AA1138" s="39">
        <v>0</v>
      </c>
      <c r="AB1138" s="41">
        <v>2021</v>
      </c>
    </row>
    <row r="1139" spans="1:28" ht="35.25" customHeight="1">
      <c r="A1139" s="11">
        <v>1</v>
      </c>
      <c r="B1139" s="2">
        <f>SUBTOTAL(103,$A$800:A1139)</f>
        <v>339</v>
      </c>
      <c r="C1139" s="8" t="s">
        <v>477</v>
      </c>
      <c r="D1139" s="36">
        <f t="shared" si="59"/>
        <v>347020</v>
      </c>
      <c r="E1139" s="39">
        <v>0</v>
      </c>
      <c r="F1139" s="39">
        <v>0</v>
      </c>
      <c r="G1139" s="39">
        <v>0</v>
      </c>
      <c r="H1139" s="39">
        <v>0</v>
      </c>
      <c r="I1139" s="39">
        <v>0</v>
      </c>
      <c r="J1139" s="39">
        <v>0</v>
      </c>
      <c r="K1139" s="40">
        <v>0</v>
      </c>
      <c r="L1139" s="39">
        <v>0</v>
      </c>
      <c r="M1139" s="39">
        <v>0</v>
      </c>
      <c r="N1139" s="39">
        <v>0</v>
      </c>
      <c r="O1139" s="39">
        <v>347020</v>
      </c>
      <c r="P1139" s="39">
        <v>0</v>
      </c>
      <c r="Q1139" s="39">
        <v>0</v>
      </c>
      <c r="R1139" s="39">
        <v>0</v>
      </c>
      <c r="S1139" s="39">
        <v>0</v>
      </c>
      <c r="T1139" s="39">
        <v>0</v>
      </c>
      <c r="U1139" s="39">
        <v>0</v>
      </c>
      <c r="V1139" s="39">
        <v>0</v>
      </c>
      <c r="W1139" s="39">
        <v>0</v>
      </c>
      <c r="X1139" s="39">
        <v>0</v>
      </c>
      <c r="Y1139" s="39">
        <v>0</v>
      </c>
      <c r="Z1139" s="39">
        <v>0</v>
      </c>
      <c r="AA1139" s="39">
        <v>0</v>
      </c>
      <c r="AB1139" s="41">
        <v>2021</v>
      </c>
    </row>
    <row r="1140" spans="1:28" ht="35.25" customHeight="1">
      <c r="A1140" s="11">
        <v>1</v>
      </c>
      <c r="B1140" s="2">
        <f>SUBTOTAL(103,$A$800:A1140)</f>
        <v>340</v>
      </c>
      <c r="C1140" s="8" t="s">
        <v>1285</v>
      </c>
      <c r="D1140" s="36">
        <f t="shared" si="59"/>
        <v>1300000</v>
      </c>
      <c r="E1140" s="39">
        <v>0</v>
      </c>
      <c r="F1140" s="39">
        <v>0</v>
      </c>
      <c r="G1140" s="39">
        <v>1300000</v>
      </c>
      <c r="H1140" s="39">
        <v>0</v>
      </c>
      <c r="I1140" s="39">
        <v>0</v>
      </c>
      <c r="J1140" s="39">
        <v>0</v>
      </c>
      <c r="K1140" s="40">
        <v>0</v>
      </c>
      <c r="L1140" s="39">
        <v>0</v>
      </c>
      <c r="M1140" s="39">
        <v>0</v>
      </c>
      <c r="N1140" s="39">
        <v>0</v>
      </c>
      <c r="O1140" s="39">
        <v>0</v>
      </c>
      <c r="P1140" s="39">
        <v>0</v>
      </c>
      <c r="Q1140" s="39">
        <v>0</v>
      </c>
      <c r="R1140" s="39">
        <v>0</v>
      </c>
      <c r="S1140" s="39">
        <v>0</v>
      </c>
      <c r="T1140" s="39">
        <v>0</v>
      </c>
      <c r="U1140" s="39">
        <v>0</v>
      </c>
      <c r="V1140" s="39">
        <v>0</v>
      </c>
      <c r="W1140" s="39">
        <v>0</v>
      </c>
      <c r="X1140" s="39">
        <v>0</v>
      </c>
      <c r="Y1140" s="39">
        <v>0</v>
      </c>
      <c r="Z1140" s="39">
        <v>0</v>
      </c>
      <c r="AA1140" s="39">
        <v>0</v>
      </c>
      <c r="AB1140" s="41">
        <v>2021</v>
      </c>
    </row>
    <row r="1141" spans="1:28" ht="35.25" customHeight="1">
      <c r="A1141" s="11">
        <v>1</v>
      </c>
      <c r="B1141" s="2">
        <f>SUBTOTAL(103,$A$800:A1141)</f>
        <v>341</v>
      </c>
      <c r="C1141" s="8" t="s">
        <v>158</v>
      </c>
      <c r="D1141" s="36">
        <f t="shared" si="59"/>
        <v>218158.4</v>
      </c>
      <c r="E1141" s="39">
        <v>0</v>
      </c>
      <c r="F1141" s="39">
        <v>0</v>
      </c>
      <c r="G1141" s="39">
        <v>0</v>
      </c>
      <c r="H1141" s="39">
        <v>0</v>
      </c>
      <c r="I1141" s="39">
        <v>0</v>
      </c>
      <c r="J1141" s="39">
        <v>0</v>
      </c>
      <c r="K1141" s="40">
        <v>0</v>
      </c>
      <c r="L1141" s="39">
        <v>0</v>
      </c>
      <c r="M1141" s="39">
        <v>0</v>
      </c>
      <c r="N1141" s="39">
        <v>0</v>
      </c>
      <c r="O1141" s="39">
        <v>218158.4</v>
      </c>
      <c r="P1141" s="39">
        <v>0</v>
      </c>
      <c r="Q1141" s="39">
        <v>0</v>
      </c>
      <c r="R1141" s="39">
        <v>0</v>
      </c>
      <c r="S1141" s="39">
        <v>0</v>
      </c>
      <c r="T1141" s="39">
        <v>0</v>
      </c>
      <c r="U1141" s="39">
        <v>0</v>
      </c>
      <c r="V1141" s="39">
        <v>0</v>
      </c>
      <c r="W1141" s="39">
        <v>0</v>
      </c>
      <c r="X1141" s="39">
        <v>0</v>
      </c>
      <c r="Y1141" s="39">
        <v>0</v>
      </c>
      <c r="Z1141" s="39">
        <v>0</v>
      </c>
      <c r="AA1141" s="39">
        <v>0</v>
      </c>
      <c r="AB1141" s="41">
        <v>2021</v>
      </c>
    </row>
    <row r="1142" spans="1:28" ht="35.25" customHeight="1">
      <c r="A1142" s="11">
        <v>1</v>
      </c>
      <c r="B1142" s="2">
        <f>SUBTOTAL(103,$A$800:A1142)</f>
        <v>342</v>
      </c>
      <c r="C1142" s="8" t="s">
        <v>1144</v>
      </c>
      <c r="D1142" s="36">
        <f t="shared" si="59"/>
        <v>1267115</v>
      </c>
      <c r="E1142" s="39">
        <v>0</v>
      </c>
      <c r="F1142" s="39">
        <v>0</v>
      </c>
      <c r="G1142" s="39">
        <v>642346</v>
      </c>
      <c r="H1142" s="39">
        <v>0</v>
      </c>
      <c r="I1142" s="39">
        <v>0</v>
      </c>
      <c r="J1142" s="39">
        <v>0</v>
      </c>
      <c r="K1142" s="40">
        <v>0</v>
      </c>
      <c r="L1142" s="39">
        <v>0</v>
      </c>
      <c r="M1142" s="39">
        <v>0</v>
      </c>
      <c r="N1142" s="39">
        <v>0</v>
      </c>
      <c r="O1142" s="39">
        <v>624769</v>
      </c>
      <c r="P1142" s="39">
        <v>0</v>
      </c>
      <c r="Q1142" s="39">
        <v>0</v>
      </c>
      <c r="R1142" s="39">
        <v>0</v>
      </c>
      <c r="S1142" s="39">
        <v>0</v>
      </c>
      <c r="T1142" s="39">
        <v>0</v>
      </c>
      <c r="U1142" s="39">
        <v>0</v>
      </c>
      <c r="V1142" s="39">
        <v>0</v>
      </c>
      <c r="W1142" s="39">
        <v>0</v>
      </c>
      <c r="X1142" s="39">
        <v>0</v>
      </c>
      <c r="Y1142" s="39">
        <v>0</v>
      </c>
      <c r="Z1142" s="39">
        <v>0</v>
      </c>
      <c r="AA1142" s="39">
        <v>0</v>
      </c>
      <c r="AB1142" s="41">
        <v>2021</v>
      </c>
    </row>
    <row r="1143" spans="1:28" ht="35.25" customHeight="1">
      <c r="A1143" s="11">
        <v>1</v>
      </c>
      <c r="B1143" s="2">
        <f>SUBTOTAL(103,$A$800:A1143)</f>
        <v>343</v>
      </c>
      <c r="C1143" s="8" t="s">
        <v>324</v>
      </c>
      <c r="D1143" s="36">
        <f t="shared" si="59"/>
        <v>107269.2</v>
      </c>
      <c r="E1143" s="39">
        <v>0</v>
      </c>
      <c r="F1143" s="39">
        <v>0</v>
      </c>
      <c r="G1143" s="39">
        <v>0</v>
      </c>
      <c r="H1143" s="39">
        <v>0</v>
      </c>
      <c r="I1143" s="39">
        <v>0</v>
      </c>
      <c r="J1143" s="39">
        <v>0</v>
      </c>
      <c r="K1143" s="40">
        <v>0</v>
      </c>
      <c r="L1143" s="39">
        <v>0</v>
      </c>
      <c r="M1143" s="39">
        <v>0</v>
      </c>
      <c r="N1143" s="39">
        <v>107269.2</v>
      </c>
      <c r="O1143" s="39">
        <v>0</v>
      </c>
      <c r="P1143" s="39">
        <v>0</v>
      </c>
      <c r="Q1143" s="39">
        <v>0</v>
      </c>
      <c r="R1143" s="39">
        <v>0</v>
      </c>
      <c r="S1143" s="39">
        <v>0</v>
      </c>
      <c r="T1143" s="39">
        <v>0</v>
      </c>
      <c r="U1143" s="39">
        <v>0</v>
      </c>
      <c r="V1143" s="39">
        <v>0</v>
      </c>
      <c r="W1143" s="39">
        <v>0</v>
      </c>
      <c r="X1143" s="39">
        <v>0</v>
      </c>
      <c r="Y1143" s="39">
        <v>0</v>
      </c>
      <c r="Z1143" s="39">
        <v>0</v>
      </c>
      <c r="AA1143" s="39">
        <v>0</v>
      </c>
      <c r="AB1143" s="41">
        <v>2021</v>
      </c>
    </row>
    <row r="1144" spans="1:28" ht="35.25" customHeight="1">
      <c r="A1144" s="11">
        <v>1</v>
      </c>
      <c r="B1144" s="2">
        <f>SUBTOTAL(103,$A$800:A1144)</f>
        <v>344</v>
      </c>
      <c r="C1144" s="8" t="s">
        <v>1279</v>
      </c>
      <c r="D1144" s="36">
        <f t="shared" si="59"/>
        <v>1170000</v>
      </c>
      <c r="E1144" s="39">
        <v>0</v>
      </c>
      <c r="F1144" s="39">
        <v>0</v>
      </c>
      <c r="G1144" s="39">
        <v>0</v>
      </c>
      <c r="H1144" s="39">
        <v>0</v>
      </c>
      <c r="I1144" s="39">
        <v>0</v>
      </c>
      <c r="J1144" s="39">
        <v>0</v>
      </c>
      <c r="K1144" s="40">
        <v>0</v>
      </c>
      <c r="L1144" s="39">
        <v>0</v>
      </c>
      <c r="M1144" s="39">
        <v>1170000</v>
      </c>
      <c r="N1144" s="39">
        <v>0</v>
      </c>
      <c r="O1144" s="39">
        <v>0</v>
      </c>
      <c r="P1144" s="39">
        <v>0</v>
      </c>
      <c r="Q1144" s="39">
        <v>0</v>
      </c>
      <c r="R1144" s="39">
        <v>0</v>
      </c>
      <c r="S1144" s="39">
        <v>0</v>
      </c>
      <c r="T1144" s="39">
        <v>0</v>
      </c>
      <c r="U1144" s="39">
        <v>0</v>
      </c>
      <c r="V1144" s="39">
        <v>0</v>
      </c>
      <c r="W1144" s="39">
        <v>0</v>
      </c>
      <c r="X1144" s="39">
        <v>0</v>
      </c>
      <c r="Y1144" s="39">
        <v>0</v>
      </c>
      <c r="Z1144" s="39">
        <v>0</v>
      </c>
      <c r="AA1144" s="39">
        <v>0</v>
      </c>
      <c r="AB1144" s="41">
        <v>2021</v>
      </c>
    </row>
    <row r="1145" spans="1:28" ht="35.25" customHeight="1">
      <c r="A1145" s="11">
        <v>1</v>
      </c>
      <c r="B1145" s="2">
        <f>SUBTOTAL(103,$A$800:A1145)</f>
        <v>345</v>
      </c>
      <c r="C1145" s="8" t="s">
        <v>166</v>
      </c>
      <c r="D1145" s="36">
        <f t="shared" si="59"/>
        <v>124500</v>
      </c>
      <c r="E1145" s="39">
        <v>0</v>
      </c>
      <c r="F1145" s="39">
        <v>0</v>
      </c>
      <c r="G1145" s="39">
        <v>0</v>
      </c>
      <c r="H1145" s="39">
        <v>0</v>
      </c>
      <c r="I1145" s="39">
        <v>124500</v>
      </c>
      <c r="J1145" s="39">
        <v>0</v>
      </c>
      <c r="K1145" s="40">
        <v>0</v>
      </c>
      <c r="L1145" s="39">
        <v>0</v>
      </c>
      <c r="M1145" s="39">
        <v>0</v>
      </c>
      <c r="N1145" s="39">
        <v>0</v>
      </c>
      <c r="O1145" s="39">
        <v>0</v>
      </c>
      <c r="P1145" s="39">
        <v>0</v>
      </c>
      <c r="Q1145" s="39">
        <v>0</v>
      </c>
      <c r="R1145" s="39">
        <v>0</v>
      </c>
      <c r="S1145" s="39">
        <v>0</v>
      </c>
      <c r="T1145" s="39">
        <v>0</v>
      </c>
      <c r="U1145" s="39">
        <v>0</v>
      </c>
      <c r="V1145" s="39">
        <v>0</v>
      </c>
      <c r="W1145" s="39">
        <v>0</v>
      </c>
      <c r="X1145" s="39">
        <v>0</v>
      </c>
      <c r="Y1145" s="39">
        <v>0</v>
      </c>
      <c r="Z1145" s="39">
        <v>0</v>
      </c>
      <c r="AA1145" s="39">
        <v>0</v>
      </c>
      <c r="AB1145" s="41">
        <v>2021</v>
      </c>
    </row>
    <row r="1146" spans="1:28" ht="35.25" customHeight="1">
      <c r="A1146" s="11">
        <v>1</v>
      </c>
      <c r="B1146" s="2">
        <f>SUBTOTAL(103,$A$800:A1146)</f>
        <v>346</v>
      </c>
      <c r="C1146" s="8" t="s">
        <v>933</v>
      </c>
      <c r="D1146" s="36">
        <f t="shared" si="59"/>
        <v>264000</v>
      </c>
      <c r="E1146" s="39">
        <v>0</v>
      </c>
      <c r="F1146" s="39">
        <v>0</v>
      </c>
      <c r="G1146" s="39">
        <v>0</v>
      </c>
      <c r="H1146" s="39">
        <v>0</v>
      </c>
      <c r="I1146" s="39">
        <v>0</v>
      </c>
      <c r="J1146" s="39">
        <v>0</v>
      </c>
      <c r="K1146" s="40">
        <v>0</v>
      </c>
      <c r="L1146" s="39">
        <v>0</v>
      </c>
      <c r="M1146" s="39">
        <v>0</v>
      </c>
      <c r="N1146" s="39">
        <v>0</v>
      </c>
      <c r="O1146" s="39">
        <v>264000</v>
      </c>
      <c r="P1146" s="39">
        <v>0</v>
      </c>
      <c r="Q1146" s="39">
        <v>0</v>
      </c>
      <c r="R1146" s="39">
        <v>0</v>
      </c>
      <c r="S1146" s="39">
        <v>0</v>
      </c>
      <c r="T1146" s="39">
        <v>0</v>
      </c>
      <c r="U1146" s="39">
        <v>0</v>
      </c>
      <c r="V1146" s="39">
        <v>0</v>
      </c>
      <c r="W1146" s="39">
        <v>0</v>
      </c>
      <c r="X1146" s="39">
        <v>0</v>
      </c>
      <c r="Y1146" s="39">
        <v>0</v>
      </c>
      <c r="Z1146" s="39">
        <v>0</v>
      </c>
      <c r="AA1146" s="39">
        <v>0</v>
      </c>
      <c r="AB1146" s="41">
        <v>2021</v>
      </c>
    </row>
    <row r="1147" spans="1:28" ht="35.25" customHeight="1">
      <c r="A1147" s="11">
        <v>1</v>
      </c>
      <c r="B1147" s="2">
        <f>SUBTOTAL(103,$A$800:A1147)</f>
        <v>347</v>
      </c>
      <c r="C1147" s="8" t="s">
        <v>818</v>
      </c>
      <c r="D1147" s="36">
        <f t="shared" si="59"/>
        <v>415710.84</v>
      </c>
      <c r="E1147" s="39">
        <v>0</v>
      </c>
      <c r="F1147" s="39">
        <v>0</v>
      </c>
      <c r="G1147" s="39">
        <v>0</v>
      </c>
      <c r="H1147" s="39">
        <v>0</v>
      </c>
      <c r="I1147" s="39">
        <v>0</v>
      </c>
      <c r="J1147" s="39">
        <v>0</v>
      </c>
      <c r="K1147" s="40">
        <v>0</v>
      </c>
      <c r="L1147" s="39">
        <v>0</v>
      </c>
      <c r="M1147" s="39">
        <v>0</v>
      </c>
      <c r="N1147" s="39">
        <v>415710.84</v>
      </c>
      <c r="O1147" s="39">
        <v>0</v>
      </c>
      <c r="P1147" s="39">
        <v>0</v>
      </c>
      <c r="Q1147" s="39">
        <v>0</v>
      </c>
      <c r="R1147" s="39">
        <v>0</v>
      </c>
      <c r="S1147" s="39">
        <v>0</v>
      </c>
      <c r="T1147" s="39">
        <v>0</v>
      </c>
      <c r="U1147" s="39">
        <v>0</v>
      </c>
      <c r="V1147" s="39">
        <v>0</v>
      </c>
      <c r="W1147" s="39">
        <v>0</v>
      </c>
      <c r="X1147" s="39">
        <v>0</v>
      </c>
      <c r="Y1147" s="39">
        <v>0</v>
      </c>
      <c r="Z1147" s="39">
        <v>0</v>
      </c>
      <c r="AA1147" s="39">
        <v>0</v>
      </c>
      <c r="AB1147" s="41">
        <v>2021</v>
      </c>
    </row>
    <row r="1148" spans="1:28" ht="35.25" customHeight="1">
      <c r="A1148" s="11">
        <v>1</v>
      </c>
      <c r="B1148" s="2">
        <f>SUBTOTAL(103,$A$800:A1148)</f>
        <v>348</v>
      </c>
      <c r="C1148" s="8" t="s">
        <v>168</v>
      </c>
      <c r="D1148" s="36">
        <f t="shared" si="59"/>
        <v>2194229.6</v>
      </c>
      <c r="E1148" s="39">
        <v>0</v>
      </c>
      <c r="F1148" s="39">
        <v>0</v>
      </c>
      <c r="G1148" s="39">
        <v>0</v>
      </c>
      <c r="H1148" s="39">
        <v>0</v>
      </c>
      <c r="I1148" s="39">
        <v>0</v>
      </c>
      <c r="J1148" s="39">
        <v>0</v>
      </c>
      <c r="K1148" s="40">
        <v>0</v>
      </c>
      <c r="L1148" s="39">
        <v>0</v>
      </c>
      <c r="M1148" s="39">
        <v>0</v>
      </c>
      <c r="N1148" s="39">
        <v>0</v>
      </c>
      <c r="O1148" s="39">
        <f>555229.6+1639000</f>
        <v>2194229.6</v>
      </c>
      <c r="P1148" s="39">
        <v>0</v>
      </c>
      <c r="Q1148" s="39">
        <v>0</v>
      </c>
      <c r="R1148" s="39">
        <v>0</v>
      </c>
      <c r="S1148" s="39">
        <v>0</v>
      </c>
      <c r="T1148" s="39">
        <v>0</v>
      </c>
      <c r="U1148" s="39">
        <v>0</v>
      </c>
      <c r="V1148" s="39">
        <v>0</v>
      </c>
      <c r="W1148" s="39">
        <v>0</v>
      </c>
      <c r="X1148" s="39">
        <v>0</v>
      </c>
      <c r="Y1148" s="39">
        <v>0</v>
      </c>
      <c r="Z1148" s="39">
        <v>0</v>
      </c>
      <c r="AA1148" s="39">
        <v>0</v>
      </c>
      <c r="AB1148" s="41">
        <v>2021</v>
      </c>
    </row>
    <row r="1149" spans="1:28" ht="35.25" customHeight="1">
      <c r="A1149" s="11">
        <v>1</v>
      </c>
      <c r="B1149" s="2">
        <f>SUBTOTAL(103,$A$800:A1149)</f>
        <v>349</v>
      </c>
      <c r="C1149" s="8" t="s">
        <v>340</v>
      </c>
      <c r="D1149" s="36">
        <f t="shared" si="59"/>
        <v>1022267</v>
      </c>
      <c r="E1149" s="39">
        <v>0</v>
      </c>
      <c r="F1149" s="39">
        <v>0</v>
      </c>
      <c r="G1149" s="39">
        <v>574523</v>
      </c>
      <c r="H1149" s="39">
        <v>0</v>
      </c>
      <c r="I1149" s="39">
        <v>0</v>
      </c>
      <c r="J1149" s="39">
        <v>0</v>
      </c>
      <c r="K1149" s="40">
        <v>0</v>
      </c>
      <c r="L1149" s="39">
        <v>0</v>
      </c>
      <c r="M1149" s="39">
        <v>0</v>
      </c>
      <c r="N1149" s="39">
        <v>0</v>
      </c>
      <c r="O1149" s="39">
        <v>447744</v>
      </c>
      <c r="P1149" s="39">
        <v>0</v>
      </c>
      <c r="Q1149" s="39">
        <v>0</v>
      </c>
      <c r="R1149" s="39">
        <v>0</v>
      </c>
      <c r="S1149" s="39">
        <v>0</v>
      </c>
      <c r="T1149" s="39">
        <v>0</v>
      </c>
      <c r="U1149" s="39">
        <v>0</v>
      </c>
      <c r="V1149" s="39">
        <v>0</v>
      </c>
      <c r="W1149" s="39">
        <v>0</v>
      </c>
      <c r="X1149" s="39">
        <v>0</v>
      </c>
      <c r="Y1149" s="39">
        <v>0</v>
      </c>
      <c r="Z1149" s="39">
        <v>0</v>
      </c>
      <c r="AA1149" s="39">
        <v>0</v>
      </c>
      <c r="AB1149" s="41">
        <v>2021</v>
      </c>
    </row>
    <row r="1150" spans="1:28" ht="35.25" customHeight="1">
      <c r="A1150" s="11">
        <v>1</v>
      </c>
      <c r="B1150" s="2">
        <f>SUBTOTAL(103,$A$800:A1150)</f>
        <v>350</v>
      </c>
      <c r="C1150" s="8" t="s">
        <v>1275</v>
      </c>
      <c r="D1150" s="36">
        <f t="shared" si="59"/>
        <v>982845.3999999999</v>
      </c>
      <c r="E1150" s="39">
        <v>0</v>
      </c>
      <c r="F1150" s="39">
        <v>0</v>
      </c>
      <c r="G1150" s="39">
        <v>614518.6</v>
      </c>
      <c r="H1150" s="39">
        <v>0</v>
      </c>
      <c r="I1150" s="39">
        <v>0</v>
      </c>
      <c r="J1150" s="39">
        <v>0</v>
      </c>
      <c r="K1150" s="40">
        <v>0</v>
      </c>
      <c r="L1150" s="39">
        <v>0</v>
      </c>
      <c r="M1150" s="39">
        <v>0</v>
      </c>
      <c r="N1150" s="39">
        <v>0</v>
      </c>
      <c r="O1150" s="39">
        <v>368326.8</v>
      </c>
      <c r="P1150" s="39">
        <v>0</v>
      </c>
      <c r="Q1150" s="39">
        <v>0</v>
      </c>
      <c r="R1150" s="39">
        <v>0</v>
      </c>
      <c r="S1150" s="39">
        <v>0</v>
      </c>
      <c r="T1150" s="39">
        <v>0</v>
      </c>
      <c r="U1150" s="39">
        <v>0</v>
      </c>
      <c r="V1150" s="39">
        <v>0</v>
      </c>
      <c r="W1150" s="39">
        <v>0</v>
      </c>
      <c r="X1150" s="39">
        <v>0</v>
      </c>
      <c r="Y1150" s="39">
        <v>0</v>
      </c>
      <c r="Z1150" s="39">
        <v>0</v>
      </c>
      <c r="AA1150" s="39">
        <v>0</v>
      </c>
      <c r="AB1150" s="41">
        <v>2021</v>
      </c>
    </row>
    <row r="1151" spans="1:28" ht="35.25" customHeight="1">
      <c r="A1151" s="11">
        <v>1</v>
      </c>
      <c r="B1151" s="2">
        <f>SUBTOTAL(103,$A$800:A1151)</f>
        <v>351</v>
      </c>
      <c r="C1151" s="8" t="s">
        <v>1297</v>
      </c>
      <c r="D1151" s="36">
        <f t="shared" si="59"/>
        <v>741892</v>
      </c>
      <c r="E1151" s="39">
        <v>0</v>
      </c>
      <c r="F1151" s="39">
        <v>0</v>
      </c>
      <c r="G1151" s="39">
        <v>0</v>
      </c>
      <c r="H1151" s="39">
        <v>0</v>
      </c>
      <c r="I1151" s="39">
        <v>0</v>
      </c>
      <c r="J1151" s="39">
        <v>0</v>
      </c>
      <c r="K1151" s="40">
        <v>0</v>
      </c>
      <c r="L1151" s="39">
        <v>0</v>
      </c>
      <c r="M1151" s="39">
        <v>741892</v>
      </c>
      <c r="N1151" s="39">
        <v>0</v>
      </c>
      <c r="O1151" s="39">
        <v>0</v>
      </c>
      <c r="P1151" s="39">
        <v>0</v>
      </c>
      <c r="Q1151" s="39">
        <v>0</v>
      </c>
      <c r="R1151" s="39">
        <v>0</v>
      </c>
      <c r="S1151" s="39">
        <v>0</v>
      </c>
      <c r="T1151" s="39">
        <v>0</v>
      </c>
      <c r="U1151" s="39">
        <v>0</v>
      </c>
      <c r="V1151" s="39">
        <v>0</v>
      </c>
      <c r="W1151" s="39">
        <v>0</v>
      </c>
      <c r="X1151" s="39">
        <v>0</v>
      </c>
      <c r="Y1151" s="39">
        <v>0</v>
      </c>
      <c r="Z1151" s="39">
        <v>0</v>
      </c>
      <c r="AA1151" s="39">
        <v>0</v>
      </c>
      <c r="AB1151" s="41">
        <v>2021</v>
      </c>
    </row>
    <row r="1152" spans="1:28" ht="35.25" customHeight="1">
      <c r="A1152" s="11">
        <v>1</v>
      </c>
      <c r="B1152" s="2">
        <f>SUBTOTAL(103,$A$800:A1152)</f>
        <v>352</v>
      </c>
      <c r="C1152" s="8" t="s">
        <v>1142</v>
      </c>
      <c r="D1152" s="36">
        <f t="shared" si="59"/>
        <v>916626.68</v>
      </c>
      <c r="E1152" s="39">
        <v>0</v>
      </c>
      <c r="F1152" s="39">
        <v>0</v>
      </c>
      <c r="G1152" s="39">
        <v>916626.68</v>
      </c>
      <c r="H1152" s="39">
        <v>0</v>
      </c>
      <c r="I1152" s="39">
        <v>0</v>
      </c>
      <c r="J1152" s="39">
        <v>0</v>
      </c>
      <c r="K1152" s="40">
        <v>0</v>
      </c>
      <c r="L1152" s="39">
        <v>0</v>
      </c>
      <c r="M1152" s="39">
        <v>0</v>
      </c>
      <c r="N1152" s="39">
        <v>0</v>
      </c>
      <c r="O1152" s="39">
        <v>0</v>
      </c>
      <c r="P1152" s="39">
        <v>0</v>
      </c>
      <c r="Q1152" s="39">
        <v>0</v>
      </c>
      <c r="R1152" s="39">
        <v>0</v>
      </c>
      <c r="S1152" s="39">
        <v>0</v>
      </c>
      <c r="T1152" s="39">
        <v>0</v>
      </c>
      <c r="U1152" s="39">
        <v>0</v>
      </c>
      <c r="V1152" s="39">
        <v>0</v>
      </c>
      <c r="W1152" s="39">
        <v>0</v>
      </c>
      <c r="X1152" s="39">
        <v>0</v>
      </c>
      <c r="Y1152" s="39">
        <v>0</v>
      </c>
      <c r="Z1152" s="39">
        <v>0</v>
      </c>
      <c r="AA1152" s="39">
        <v>0</v>
      </c>
      <c r="AB1152" s="41">
        <v>2021</v>
      </c>
    </row>
    <row r="1153" spans="1:28" ht="35.25" customHeight="1">
      <c r="A1153" s="11">
        <v>1</v>
      </c>
      <c r="B1153" s="2">
        <f>SUBTOTAL(103,$A$800:A1153)</f>
        <v>353</v>
      </c>
      <c r="C1153" s="8" t="s">
        <v>160</v>
      </c>
      <c r="D1153" s="36">
        <f t="shared" si="59"/>
        <v>2213429</v>
      </c>
      <c r="E1153" s="39">
        <v>0</v>
      </c>
      <c r="F1153" s="39">
        <v>0</v>
      </c>
      <c r="G1153" s="39">
        <v>332352</v>
      </c>
      <c r="H1153" s="39">
        <v>0</v>
      </c>
      <c r="I1153" s="39">
        <v>0</v>
      </c>
      <c r="J1153" s="39">
        <v>0</v>
      </c>
      <c r="K1153" s="40">
        <v>0</v>
      </c>
      <c r="L1153" s="39">
        <v>0</v>
      </c>
      <c r="M1153" s="39">
        <v>0</v>
      </c>
      <c r="N1153" s="39">
        <v>0</v>
      </c>
      <c r="O1153" s="39">
        <v>1881077</v>
      </c>
      <c r="P1153" s="39">
        <v>0</v>
      </c>
      <c r="Q1153" s="39">
        <v>0</v>
      </c>
      <c r="R1153" s="39">
        <v>0</v>
      </c>
      <c r="S1153" s="39">
        <v>0</v>
      </c>
      <c r="T1153" s="39">
        <v>0</v>
      </c>
      <c r="U1153" s="39">
        <v>0</v>
      </c>
      <c r="V1153" s="39">
        <v>0</v>
      </c>
      <c r="W1153" s="39">
        <v>0</v>
      </c>
      <c r="X1153" s="39">
        <v>0</v>
      </c>
      <c r="Y1153" s="39">
        <v>0</v>
      </c>
      <c r="Z1153" s="39">
        <v>0</v>
      </c>
      <c r="AA1153" s="39">
        <v>0</v>
      </c>
      <c r="AB1153" s="41">
        <v>2021</v>
      </c>
    </row>
    <row r="1154" spans="1:28" ht="35.25" customHeight="1">
      <c r="A1154" s="11">
        <v>1</v>
      </c>
      <c r="B1154" s="2">
        <f>SUBTOTAL(103,$A$800:A1154)</f>
        <v>354</v>
      </c>
      <c r="C1154" s="8" t="s">
        <v>161</v>
      </c>
      <c r="D1154" s="36">
        <f t="shared" si="59"/>
        <v>1841469</v>
      </c>
      <c r="E1154" s="39">
        <v>0</v>
      </c>
      <c r="F1154" s="39">
        <v>0</v>
      </c>
      <c r="G1154" s="39">
        <v>623495</v>
      </c>
      <c r="H1154" s="39">
        <v>0</v>
      </c>
      <c r="I1154" s="39">
        <v>0</v>
      </c>
      <c r="J1154" s="39">
        <v>0</v>
      </c>
      <c r="K1154" s="40">
        <v>0</v>
      </c>
      <c r="L1154" s="39">
        <v>0</v>
      </c>
      <c r="M1154" s="39">
        <v>0</v>
      </c>
      <c r="N1154" s="39">
        <v>0</v>
      </c>
      <c r="O1154" s="39">
        <v>1217974</v>
      </c>
      <c r="P1154" s="39">
        <v>0</v>
      </c>
      <c r="Q1154" s="39">
        <v>0</v>
      </c>
      <c r="R1154" s="39">
        <v>0</v>
      </c>
      <c r="S1154" s="39">
        <v>0</v>
      </c>
      <c r="T1154" s="39">
        <v>0</v>
      </c>
      <c r="U1154" s="39">
        <v>0</v>
      </c>
      <c r="V1154" s="39">
        <v>0</v>
      </c>
      <c r="W1154" s="39">
        <v>0</v>
      </c>
      <c r="X1154" s="39">
        <v>0</v>
      </c>
      <c r="Y1154" s="39">
        <v>0</v>
      </c>
      <c r="Z1154" s="39">
        <v>0</v>
      </c>
      <c r="AA1154" s="39">
        <v>0</v>
      </c>
      <c r="AB1154" s="41">
        <v>2021</v>
      </c>
    </row>
    <row r="1155" spans="1:28" ht="35.25" customHeight="1">
      <c r="A1155" s="11">
        <v>1</v>
      </c>
      <c r="B1155" s="2">
        <f>SUBTOTAL(103,$A$800:A1155)</f>
        <v>355</v>
      </c>
      <c r="C1155" s="8" t="s">
        <v>162</v>
      </c>
      <c r="D1155" s="36">
        <f t="shared" si="59"/>
        <v>5018767</v>
      </c>
      <c r="E1155" s="39">
        <v>0</v>
      </c>
      <c r="F1155" s="39">
        <v>0</v>
      </c>
      <c r="G1155" s="39">
        <v>911627</v>
      </c>
      <c r="H1155" s="39">
        <v>0</v>
      </c>
      <c r="I1155" s="39">
        <v>0</v>
      </c>
      <c r="J1155" s="39">
        <v>0</v>
      </c>
      <c r="K1155" s="40">
        <v>0</v>
      </c>
      <c r="L1155" s="39">
        <v>0</v>
      </c>
      <c r="M1155" s="39">
        <v>0</v>
      </c>
      <c r="N1155" s="39">
        <v>0</v>
      </c>
      <c r="O1155" s="39">
        <v>4107140</v>
      </c>
      <c r="P1155" s="39">
        <v>0</v>
      </c>
      <c r="Q1155" s="39">
        <v>0</v>
      </c>
      <c r="R1155" s="39">
        <v>0</v>
      </c>
      <c r="S1155" s="39">
        <v>0</v>
      </c>
      <c r="T1155" s="39">
        <v>0</v>
      </c>
      <c r="U1155" s="39">
        <v>0</v>
      </c>
      <c r="V1155" s="39">
        <v>0</v>
      </c>
      <c r="W1155" s="39">
        <v>0</v>
      </c>
      <c r="X1155" s="39">
        <v>0</v>
      </c>
      <c r="Y1155" s="39">
        <v>0</v>
      </c>
      <c r="Z1155" s="39">
        <v>0</v>
      </c>
      <c r="AA1155" s="39">
        <v>0</v>
      </c>
      <c r="AB1155" s="41">
        <v>2021</v>
      </c>
    </row>
    <row r="1156" spans="1:28" ht="35.25" customHeight="1">
      <c r="A1156" s="11">
        <v>1</v>
      </c>
      <c r="B1156" s="2">
        <f>SUBTOTAL(103,$A$800:A1156)</f>
        <v>356</v>
      </c>
      <c r="C1156" s="8" t="s">
        <v>249</v>
      </c>
      <c r="D1156" s="36">
        <f t="shared" si="59"/>
        <v>965001</v>
      </c>
      <c r="E1156" s="39">
        <v>0</v>
      </c>
      <c r="F1156" s="39">
        <v>0</v>
      </c>
      <c r="G1156" s="39">
        <v>0</v>
      </c>
      <c r="H1156" s="39">
        <v>0</v>
      </c>
      <c r="I1156" s="39">
        <v>0</v>
      </c>
      <c r="J1156" s="39">
        <v>0</v>
      </c>
      <c r="K1156" s="40">
        <v>0</v>
      </c>
      <c r="L1156" s="39">
        <v>0</v>
      </c>
      <c r="M1156" s="39">
        <v>965001</v>
      </c>
      <c r="N1156" s="39">
        <v>0</v>
      </c>
      <c r="O1156" s="39">
        <v>0</v>
      </c>
      <c r="P1156" s="39">
        <v>0</v>
      </c>
      <c r="Q1156" s="39">
        <v>0</v>
      </c>
      <c r="R1156" s="39">
        <v>0</v>
      </c>
      <c r="S1156" s="39">
        <v>0</v>
      </c>
      <c r="T1156" s="39">
        <v>0</v>
      </c>
      <c r="U1156" s="39">
        <v>0</v>
      </c>
      <c r="V1156" s="39">
        <v>0</v>
      </c>
      <c r="W1156" s="39">
        <v>0</v>
      </c>
      <c r="X1156" s="39">
        <v>0</v>
      </c>
      <c r="Y1156" s="39">
        <v>0</v>
      </c>
      <c r="Z1156" s="39">
        <v>0</v>
      </c>
      <c r="AA1156" s="39">
        <v>0</v>
      </c>
      <c r="AB1156" s="41">
        <v>2021</v>
      </c>
    </row>
    <row r="1157" spans="1:28" ht="35.25" customHeight="1">
      <c r="A1157" s="11">
        <v>1</v>
      </c>
      <c r="B1157" s="2">
        <f>SUBTOTAL(103,$A$800:A1157)</f>
        <v>357</v>
      </c>
      <c r="C1157" s="8" t="s">
        <v>165</v>
      </c>
      <c r="D1157" s="36">
        <f t="shared" si="59"/>
        <v>667338</v>
      </c>
      <c r="E1157" s="39">
        <v>0</v>
      </c>
      <c r="F1157" s="39">
        <v>0</v>
      </c>
      <c r="G1157" s="39">
        <v>0</v>
      </c>
      <c r="H1157" s="39">
        <v>0</v>
      </c>
      <c r="I1157" s="39">
        <v>0</v>
      </c>
      <c r="J1157" s="39">
        <v>0</v>
      </c>
      <c r="K1157" s="40">
        <v>0</v>
      </c>
      <c r="L1157" s="39">
        <v>0</v>
      </c>
      <c r="M1157" s="39">
        <v>0</v>
      </c>
      <c r="N1157" s="39">
        <v>667338</v>
      </c>
      <c r="O1157" s="39">
        <v>0</v>
      </c>
      <c r="P1157" s="39">
        <v>0</v>
      </c>
      <c r="Q1157" s="39">
        <v>0</v>
      </c>
      <c r="R1157" s="39">
        <v>0</v>
      </c>
      <c r="S1157" s="39">
        <v>0</v>
      </c>
      <c r="T1157" s="39">
        <v>0</v>
      </c>
      <c r="U1157" s="39">
        <v>0</v>
      </c>
      <c r="V1157" s="39">
        <v>0</v>
      </c>
      <c r="W1157" s="39">
        <v>0</v>
      </c>
      <c r="X1157" s="39">
        <v>0</v>
      </c>
      <c r="Y1157" s="39">
        <v>0</v>
      </c>
      <c r="Z1157" s="39">
        <v>0</v>
      </c>
      <c r="AA1157" s="39">
        <v>0</v>
      </c>
      <c r="AB1157" s="41">
        <v>2021</v>
      </c>
    </row>
    <row r="1158" spans="1:28" ht="35.25" customHeight="1">
      <c r="A1158" s="11">
        <v>1</v>
      </c>
      <c r="B1158" s="2">
        <f>SUBTOTAL(103,$A$800:A1158)</f>
        <v>358</v>
      </c>
      <c r="C1158" s="8" t="s">
        <v>887</v>
      </c>
      <c r="D1158" s="36">
        <f t="shared" si="59"/>
        <v>538273.2</v>
      </c>
      <c r="E1158" s="39">
        <v>0</v>
      </c>
      <c r="F1158" s="39">
        <v>0</v>
      </c>
      <c r="G1158" s="39">
        <v>538273.2</v>
      </c>
      <c r="H1158" s="39">
        <v>0</v>
      </c>
      <c r="I1158" s="39">
        <v>0</v>
      </c>
      <c r="J1158" s="39">
        <v>0</v>
      </c>
      <c r="K1158" s="40">
        <v>0</v>
      </c>
      <c r="L1158" s="39">
        <v>0</v>
      </c>
      <c r="M1158" s="39">
        <v>0</v>
      </c>
      <c r="N1158" s="39">
        <v>0</v>
      </c>
      <c r="O1158" s="39">
        <v>0</v>
      </c>
      <c r="P1158" s="39">
        <v>0</v>
      </c>
      <c r="Q1158" s="39">
        <v>0</v>
      </c>
      <c r="R1158" s="39">
        <v>0</v>
      </c>
      <c r="S1158" s="39">
        <v>0</v>
      </c>
      <c r="T1158" s="39">
        <v>0</v>
      </c>
      <c r="U1158" s="39">
        <v>0</v>
      </c>
      <c r="V1158" s="39">
        <v>0</v>
      </c>
      <c r="W1158" s="39">
        <v>0</v>
      </c>
      <c r="X1158" s="39">
        <v>0</v>
      </c>
      <c r="Y1158" s="39">
        <v>0</v>
      </c>
      <c r="Z1158" s="39">
        <v>0</v>
      </c>
      <c r="AA1158" s="39">
        <v>0</v>
      </c>
      <c r="AB1158" s="41">
        <v>2021</v>
      </c>
    </row>
    <row r="1159" spans="1:28" ht="35.25" customHeight="1">
      <c r="A1159" s="11">
        <v>1</v>
      </c>
      <c r="B1159" s="2">
        <f>SUBTOTAL(103,$A$800:A1159)</f>
        <v>359</v>
      </c>
      <c r="C1159" s="8" t="s">
        <v>183</v>
      </c>
      <c r="D1159" s="36">
        <f t="shared" si="59"/>
        <v>595667</v>
      </c>
      <c r="E1159" s="39">
        <v>0</v>
      </c>
      <c r="F1159" s="39">
        <v>0</v>
      </c>
      <c r="G1159" s="39">
        <v>0</v>
      </c>
      <c r="H1159" s="39">
        <v>0</v>
      </c>
      <c r="I1159" s="39">
        <v>0</v>
      </c>
      <c r="J1159" s="39">
        <v>0</v>
      </c>
      <c r="K1159" s="40">
        <v>0</v>
      </c>
      <c r="L1159" s="39">
        <v>0</v>
      </c>
      <c r="M1159" s="39">
        <v>0</v>
      </c>
      <c r="N1159" s="39">
        <v>595667</v>
      </c>
      <c r="O1159" s="39">
        <v>0</v>
      </c>
      <c r="P1159" s="39">
        <v>0</v>
      </c>
      <c r="Q1159" s="39">
        <v>0</v>
      </c>
      <c r="R1159" s="39">
        <v>0</v>
      </c>
      <c r="S1159" s="39">
        <v>0</v>
      </c>
      <c r="T1159" s="39">
        <v>0</v>
      </c>
      <c r="U1159" s="39">
        <v>0</v>
      </c>
      <c r="V1159" s="39">
        <v>0</v>
      </c>
      <c r="W1159" s="39">
        <v>0</v>
      </c>
      <c r="X1159" s="39">
        <v>0</v>
      </c>
      <c r="Y1159" s="39">
        <v>0</v>
      </c>
      <c r="Z1159" s="39">
        <v>0</v>
      </c>
      <c r="AA1159" s="39">
        <v>0</v>
      </c>
      <c r="AB1159" s="41">
        <v>2021</v>
      </c>
    </row>
    <row r="1160" spans="1:28" ht="35.25" customHeight="1">
      <c r="A1160" s="11">
        <v>1</v>
      </c>
      <c r="B1160" s="2">
        <f>SUBTOTAL(103,$A$800:A1160)</f>
        <v>360</v>
      </c>
      <c r="C1160" s="8" t="s">
        <v>175</v>
      </c>
      <c r="D1160" s="36">
        <f t="shared" si="59"/>
        <v>490829</v>
      </c>
      <c r="E1160" s="39">
        <v>307879</v>
      </c>
      <c r="F1160" s="39">
        <v>0</v>
      </c>
      <c r="G1160" s="39">
        <v>0</v>
      </c>
      <c r="H1160" s="39">
        <v>0</v>
      </c>
      <c r="I1160" s="39">
        <v>0</v>
      </c>
      <c r="J1160" s="39">
        <v>0</v>
      </c>
      <c r="K1160" s="40">
        <v>0</v>
      </c>
      <c r="L1160" s="39">
        <v>0</v>
      </c>
      <c r="M1160" s="39">
        <v>0</v>
      </c>
      <c r="N1160" s="39">
        <v>0</v>
      </c>
      <c r="O1160" s="39">
        <v>182950</v>
      </c>
      <c r="P1160" s="39">
        <v>0</v>
      </c>
      <c r="Q1160" s="39">
        <v>0</v>
      </c>
      <c r="R1160" s="39">
        <v>0</v>
      </c>
      <c r="S1160" s="39">
        <v>0</v>
      </c>
      <c r="T1160" s="39">
        <v>0</v>
      </c>
      <c r="U1160" s="39">
        <v>0</v>
      </c>
      <c r="V1160" s="39">
        <v>0</v>
      </c>
      <c r="W1160" s="39">
        <v>0</v>
      </c>
      <c r="X1160" s="39">
        <v>0</v>
      </c>
      <c r="Y1160" s="39">
        <v>0</v>
      </c>
      <c r="Z1160" s="39">
        <v>0</v>
      </c>
      <c r="AA1160" s="39">
        <v>0</v>
      </c>
      <c r="AB1160" s="41">
        <v>2021</v>
      </c>
    </row>
    <row r="1161" spans="1:28" ht="35.25" customHeight="1">
      <c r="A1161" s="11">
        <v>1</v>
      </c>
      <c r="B1161" s="2">
        <f>SUBTOTAL(103,$A$800:A1161)</f>
        <v>361</v>
      </c>
      <c r="C1161" s="8" t="s">
        <v>176</v>
      </c>
      <c r="D1161" s="36">
        <f t="shared" si="59"/>
        <v>3875707</v>
      </c>
      <c r="E1161" s="39">
        <v>0</v>
      </c>
      <c r="F1161" s="39">
        <v>0</v>
      </c>
      <c r="G1161" s="39">
        <v>895374</v>
      </c>
      <c r="H1161" s="39">
        <v>0</v>
      </c>
      <c r="I1161" s="39">
        <v>0</v>
      </c>
      <c r="J1161" s="39">
        <v>0</v>
      </c>
      <c r="K1161" s="40">
        <v>0</v>
      </c>
      <c r="L1161" s="39">
        <v>0</v>
      </c>
      <c r="M1161" s="39">
        <v>1723963</v>
      </c>
      <c r="N1161" s="39">
        <v>0</v>
      </c>
      <c r="O1161" s="39">
        <v>1256370</v>
      </c>
      <c r="P1161" s="39">
        <v>0</v>
      </c>
      <c r="Q1161" s="39">
        <v>0</v>
      </c>
      <c r="R1161" s="39">
        <v>0</v>
      </c>
      <c r="S1161" s="39">
        <v>0</v>
      </c>
      <c r="T1161" s="39">
        <v>0</v>
      </c>
      <c r="U1161" s="39">
        <v>0</v>
      </c>
      <c r="V1161" s="39">
        <v>0</v>
      </c>
      <c r="W1161" s="39">
        <v>0</v>
      </c>
      <c r="X1161" s="39">
        <v>0</v>
      </c>
      <c r="Y1161" s="39">
        <v>0</v>
      </c>
      <c r="Z1161" s="39">
        <v>0</v>
      </c>
      <c r="AA1161" s="39">
        <v>0</v>
      </c>
      <c r="AB1161" s="41">
        <v>2021</v>
      </c>
    </row>
    <row r="1162" spans="1:28" ht="35.25" customHeight="1">
      <c r="A1162" s="11">
        <v>1</v>
      </c>
      <c r="B1162" s="2">
        <f>SUBTOTAL(103,$A$800:A1162)</f>
        <v>362</v>
      </c>
      <c r="C1162" s="8" t="s">
        <v>325</v>
      </c>
      <c r="D1162" s="36">
        <f t="shared" si="59"/>
        <v>3704141</v>
      </c>
      <c r="E1162" s="39">
        <v>0</v>
      </c>
      <c r="F1162" s="39">
        <v>0</v>
      </c>
      <c r="G1162" s="39">
        <v>895374</v>
      </c>
      <c r="H1162" s="39">
        <v>0</v>
      </c>
      <c r="I1162" s="39">
        <v>0</v>
      </c>
      <c r="J1162" s="39">
        <v>0</v>
      </c>
      <c r="K1162" s="40">
        <v>0</v>
      </c>
      <c r="L1162" s="39">
        <v>0</v>
      </c>
      <c r="M1162" s="39">
        <v>1981506</v>
      </c>
      <c r="N1162" s="39">
        <v>0</v>
      </c>
      <c r="O1162" s="39">
        <v>827261</v>
      </c>
      <c r="P1162" s="39">
        <v>0</v>
      </c>
      <c r="Q1162" s="39">
        <v>0</v>
      </c>
      <c r="R1162" s="39">
        <v>0</v>
      </c>
      <c r="S1162" s="39">
        <v>0</v>
      </c>
      <c r="T1162" s="39">
        <v>0</v>
      </c>
      <c r="U1162" s="39">
        <v>0</v>
      </c>
      <c r="V1162" s="39">
        <v>0</v>
      </c>
      <c r="W1162" s="39">
        <v>0</v>
      </c>
      <c r="X1162" s="39">
        <v>0</v>
      </c>
      <c r="Y1162" s="39">
        <v>0</v>
      </c>
      <c r="Z1162" s="39">
        <v>0</v>
      </c>
      <c r="AA1162" s="39">
        <v>0</v>
      </c>
      <c r="AB1162" s="41">
        <v>2021</v>
      </c>
    </row>
    <row r="1163" spans="1:28" ht="35.25" customHeight="1">
      <c r="A1163" s="11">
        <v>1</v>
      </c>
      <c r="B1163" s="2">
        <f>SUBTOTAL(103,$A$800:A1163)</f>
        <v>363</v>
      </c>
      <c r="C1163" s="8" t="s">
        <v>1293</v>
      </c>
      <c r="D1163" s="36">
        <f t="shared" si="59"/>
        <v>2301847</v>
      </c>
      <c r="E1163" s="39">
        <v>0</v>
      </c>
      <c r="F1163" s="39">
        <v>0</v>
      </c>
      <c r="G1163" s="39">
        <v>0</v>
      </c>
      <c r="H1163" s="39">
        <v>0</v>
      </c>
      <c r="I1163" s="39">
        <v>0</v>
      </c>
      <c r="J1163" s="39">
        <v>0</v>
      </c>
      <c r="K1163" s="40">
        <v>0</v>
      </c>
      <c r="L1163" s="39">
        <v>0</v>
      </c>
      <c r="M1163" s="39">
        <v>2301847</v>
      </c>
      <c r="N1163" s="39">
        <v>0</v>
      </c>
      <c r="O1163" s="39">
        <v>0</v>
      </c>
      <c r="P1163" s="39">
        <v>0</v>
      </c>
      <c r="Q1163" s="39">
        <v>0</v>
      </c>
      <c r="R1163" s="39">
        <v>0</v>
      </c>
      <c r="S1163" s="39">
        <v>0</v>
      </c>
      <c r="T1163" s="39">
        <v>0</v>
      </c>
      <c r="U1163" s="39">
        <v>0</v>
      </c>
      <c r="V1163" s="39">
        <v>0</v>
      </c>
      <c r="W1163" s="39">
        <v>0</v>
      </c>
      <c r="X1163" s="39">
        <v>0</v>
      </c>
      <c r="Y1163" s="39">
        <v>0</v>
      </c>
      <c r="Z1163" s="39">
        <v>0</v>
      </c>
      <c r="AA1163" s="39">
        <v>0</v>
      </c>
      <c r="AB1163" s="41">
        <v>2021</v>
      </c>
    </row>
    <row r="1164" spans="1:28" ht="35.25" customHeight="1">
      <c r="A1164" s="11">
        <v>1</v>
      </c>
      <c r="B1164" s="2">
        <f>SUBTOTAL(103,$A$800:A1164)</f>
        <v>364</v>
      </c>
      <c r="C1164" s="8" t="s">
        <v>1143</v>
      </c>
      <c r="D1164" s="36">
        <f t="shared" si="59"/>
        <v>3908712</v>
      </c>
      <c r="E1164" s="39">
        <v>0</v>
      </c>
      <c r="F1164" s="39">
        <v>0</v>
      </c>
      <c r="G1164" s="39">
        <v>471462</v>
      </c>
      <c r="H1164" s="39">
        <v>0</v>
      </c>
      <c r="I1164" s="39">
        <v>0</v>
      </c>
      <c r="J1164" s="39">
        <v>0</v>
      </c>
      <c r="K1164" s="40">
        <v>0</v>
      </c>
      <c r="L1164" s="39">
        <v>0</v>
      </c>
      <c r="M1164" s="39">
        <v>0</v>
      </c>
      <c r="N1164" s="39">
        <v>0</v>
      </c>
      <c r="O1164" s="39">
        <v>3437250</v>
      </c>
      <c r="P1164" s="39">
        <v>0</v>
      </c>
      <c r="Q1164" s="39">
        <v>0</v>
      </c>
      <c r="R1164" s="39">
        <v>0</v>
      </c>
      <c r="S1164" s="39">
        <v>0</v>
      </c>
      <c r="T1164" s="39">
        <v>0</v>
      </c>
      <c r="U1164" s="39">
        <v>0</v>
      </c>
      <c r="V1164" s="39">
        <v>0</v>
      </c>
      <c r="W1164" s="39">
        <v>0</v>
      </c>
      <c r="X1164" s="39">
        <v>0</v>
      </c>
      <c r="Y1164" s="39">
        <v>0</v>
      </c>
      <c r="Z1164" s="39">
        <v>0</v>
      </c>
      <c r="AA1164" s="39">
        <v>0</v>
      </c>
      <c r="AB1164" s="41">
        <v>2021</v>
      </c>
    </row>
    <row r="1165" spans="1:28" ht="35.25" customHeight="1">
      <c r="A1165" s="11">
        <v>1</v>
      </c>
      <c r="B1165" s="2">
        <f>SUBTOTAL(103,$A$800:A1165)</f>
        <v>365</v>
      </c>
      <c r="C1165" s="8" t="s">
        <v>90</v>
      </c>
      <c r="D1165" s="36">
        <f t="shared" si="59"/>
        <v>811021</v>
      </c>
      <c r="E1165" s="39">
        <v>0</v>
      </c>
      <c r="F1165" s="39">
        <v>0</v>
      </c>
      <c r="G1165" s="39">
        <v>0</v>
      </c>
      <c r="H1165" s="39">
        <v>0</v>
      </c>
      <c r="I1165" s="39">
        <v>0</v>
      </c>
      <c r="J1165" s="39">
        <v>0</v>
      </c>
      <c r="K1165" s="40">
        <v>0</v>
      </c>
      <c r="L1165" s="39">
        <v>0</v>
      </c>
      <c r="M1165" s="39">
        <v>0</v>
      </c>
      <c r="N1165" s="39">
        <v>0</v>
      </c>
      <c r="O1165" s="39">
        <v>811021</v>
      </c>
      <c r="P1165" s="39">
        <v>0</v>
      </c>
      <c r="Q1165" s="39">
        <v>0</v>
      </c>
      <c r="R1165" s="39">
        <v>0</v>
      </c>
      <c r="S1165" s="39">
        <v>0</v>
      </c>
      <c r="T1165" s="39">
        <v>0</v>
      </c>
      <c r="U1165" s="39">
        <v>0</v>
      </c>
      <c r="V1165" s="39">
        <v>0</v>
      </c>
      <c r="W1165" s="39">
        <v>0</v>
      </c>
      <c r="X1165" s="39">
        <v>0</v>
      </c>
      <c r="Y1165" s="39">
        <v>0</v>
      </c>
      <c r="Z1165" s="39">
        <v>0</v>
      </c>
      <c r="AA1165" s="39">
        <v>0</v>
      </c>
      <c r="AB1165" s="41">
        <v>2021</v>
      </c>
    </row>
    <row r="1166" spans="1:28" ht="35.25" customHeight="1">
      <c r="A1166" s="11">
        <v>1</v>
      </c>
      <c r="B1166" s="2">
        <f>SUBTOTAL(103,$A$800:A1166)</f>
        <v>366</v>
      </c>
      <c r="C1166" s="8" t="s">
        <v>257</v>
      </c>
      <c r="D1166" s="36">
        <f t="shared" si="59"/>
        <v>6222845.22</v>
      </c>
      <c r="E1166" s="39">
        <v>0</v>
      </c>
      <c r="F1166" s="39">
        <v>0</v>
      </c>
      <c r="G1166" s="39">
        <v>0</v>
      </c>
      <c r="H1166" s="39">
        <v>0</v>
      </c>
      <c r="I1166" s="39">
        <v>0</v>
      </c>
      <c r="J1166" s="39">
        <v>0</v>
      </c>
      <c r="K1166" s="40">
        <v>3</v>
      </c>
      <c r="L1166" s="39">
        <v>6222845.22</v>
      </c>
      <c r="M1166" s="39">
        <v>0</v>
      </c>
      <c r="N1166" s="39">
        <v>0</v>
      </c>
      <c r="O1166" s="39">
        <v>0</v>
      </c>
      <c r="P1166" s="39">
        <v>0</v>
      </c>
      <c r="Q1166" s="39">
        <v>0</v>
      </c>
      <c r="R1166" s="39">
        <v>0</v>
      </c>
      <c r="S1166" s="39">
        <v>0</v>
      </c>
      <c r="T1166" s="39">
        <v>0</v>
      </c>
      <c r="U1166" s="39">
        <v>0</v>
      </c>
      <c r="V1166" s="39">
        <v>0</v>
      </c>
      <c r="W1166" s="39">
        <v>0</v>
      </c>
      <c r="X1166" s="39">
        <v>0</v>
      </c>
      <c r="Y1166" s="39">
        <v>0</v>
      </c>
      <c r="Z1166" s="39">
        <v>0</v>
      </c>
      <c r="AA1166" s="39">
        <v>0</v>
      </c>
      <c r="AB1166" s="41">
        <v>2021</v>
      </c>
    </row>
    <row r="1167" spans="1:28" ht="35.25" customHeight="1">
      <c r="A1167" s="11">
        <v>1</v>
      </c>
      <c r="B1167" s="2">
        <f>SUBTOTAL(103,$A$800:A1167)</f>
        <v>367</v>
      </c>
      <c r="C1167" s="8" t="s">
        <v>173</v>
      </c>
      <c r="D1167" s="36">
        <f aca="true" t="shared" si="61" ref="D1167:D1179">E1167+F1167+G1167+H1167+I1167+J1167+L1167+M1167+N1167+O1167+P1167+Q1167+R1167+S1167+T1167+U1167+V1167+W1167+X1167+Y1167+Z1167+AA1167</f>
        <v>2851102</v>
      </c>
      <c r="E1167" s="39">
        <v>0</v>
      </c>
      <c r="F1167" s="39">
        <v>0</v>
      </c>
      <c r="G1167" s="39">
        <v>0</v>
      </c>
      <c r="H1167" s="39">
        <v>0</v>
      </c>
      <c r="I1167" s="39">
        <v>0</v>
      </c>
      <c r="J1167" s="39">
        <v>0</v>
      </c>
      <c r="K1167" s="40">
        <v>0</v>
      </c>
      <c r="L1167" s="39">
        <v>0</v>
      </c>
      <c r="M1167" s="39">
        <v>2851102</v>
      </c>
      <c r="N1167" s="39">
        <v>0</v>
      </c>
      <c r="O1167" s="39">
        <v>0</v>
      </c>
      <c r="P1167" s="39">
        <v>0</v>
      </c>
      <c r="Q1167" s="39">
        <v>0</v>
      </c>
      <c r="R1167" s="39">
        <v>0</v>
      </c>
      <c r="S1167" s="39">
        <v>0</v>
      </c>
      <c r="T1167" s="39">
        <v>0</v>
      </c>
      <c r="U1167" s="39">
        <v>0</v>
      </c>
      <c r="V1167" s="39">
        <v>0</v>
      </c>
      <c r="W1167" s="39">
        <v>0</v>
      </c>
      <c r="X1167" s="39">
        <v>0</v>
      </c>
      <c r="Y1167" s="39">
        <v>0</v>
      </c>
      <c r="Z1167" s="39">
        <v>0</v>
      </c>
      <c r="AA1167" s="39">
        <v>0</v>
      </c>
      <c r="AB1167" s="41">
        <v>2021</v>
      </c>
    </row>
    <row r="1168" spans="1:28" ht="35.25" customHeight="1">
      <c r="A1168" s="11">
        <v>1</v>
      </c>
      <c r="B1168" s="2">
        <f>SUBTOTAL(103,$A$800:A1168)</f>
        <v>368</v>
      </c>
      <c r="C1168" s="8" t="s">
        <v>632</v>
      </c>
      <c r="D1168" s="36">
        <f t="shared" si="61"/>
        <v>673235</v>
      </c>
      <c r="E1168" s="39">
        <v>0</v>
      </c>
      <c r="F1168" s="39">
        <v>0</v>
      </c>
      <c r="G1168" s="39">
        <v>0</v>
      </c>
      <c r="H1168" s="39">
        <v>0</v>
      </c>
      <c r="I1168" s="39">
        <v>0</v>
      </c>
      <c r="J1168" s="39">
        <v>0</v>
      </c>
      <c r="K1168" s="40">
        <v>0</v>
      </c>
      <c r="L1168" s="39">
        <v>0</v>
      </c>
      <c r="M1168" s="39">
        <v>0</v>
      </c>
      <c r="N1168" s="39">
        <v>673235</v>
      </c>
      <c r="O1168" s="39">
        <v>0</v>
      </c>
      <c r="P1168" s="39">
        <v>0</v>
      </c>
      <c r="Q1168" s="39">
        <v>0</v>
      </c>
      <c r="R1168" s="39">
        <v>0</v>
      </c>
      <c r="S1168" s="39">
        <v>0</v>
      </c>
      <c r="T1168" s="39">
        <v>0</v>
      </c>
      <c r="U1168" s="39">
        <v>0</v>
      </c>
      <c r="V1168" s="39">
        <v>0</v>
      </c>
      <c r="W1168" s="39">
        <v>0</v>
      </c>
      <c r="X1168" s="39">
        <v>0</v>
      </c>
      <c r="Y1168" s="39">
        <v>0</v>
      </c>
      <c r="Z1168" s="39">
        <v>0</v>
      </c>
      <c r="AA1168" s="39">
        <v>0</v>
      </c>
      <c r="AB1168" s="41" t="s">
        <v>1212</v>
      </c>
    </row>
    <row r="1169" spans="1:28" ht="35.25" customHeight="1">
      <c r="A1169" s="11">
        <v>1</v>
      </c>
      <c r="B1169" s="2">
        <f>SUBTOTAL(103,$A$800:A1169)</f>
        <v>369</v>
      </c>
      <c r="C1169" s="8" t="s">
        <v>394</v>
      </c>
      <c r="D1169" s="36">
        <f t="shared" si="61"/>
        <v>201968.36</v>
      </c>
      <c r="E1169" s="39">
        <v>0</v>
      </c>
      <c r="F1169" s="39">
        <v>0</v>
      </c>
      <c r="G1169" s="39">
        <v>201968.36</v>
      </c>
      <c r="H1169" s="39">
        <v>0</v>
      </c>
      <c r="I1169" s="39">
        <v>0</v>
      </c>
      <c r="J1169" s="39">
        <v>0</v>
      </c>
      <c r="K1169" s="40">
        <v>0</v>
      </c>
      <c r="L1169" s="39">
        <v>0</v>
      </c>
      <c r="M1169" s="39">
        <v>0</v>
      </c>
      <c r="N1169" s="39">
        <v>0</v>
      </c>
      <c r="O1169" s="39">
        <v>0</v>
      </c>
      <c r="P1169" s="39">
        <v>0</v>
      </c>
      <c r="Q1169" s="39">
        <v>0</v>
      </c>
      <c r="R1169" s="39">
        <v>0</v>
      </c>
      <c r="S1169" s="39">
        <v>0</v>
      </c>
      <c r="T1169" s="39">
        <v>0</v>
      </c>
      <c r="U1169" s="39">
        <v>0</v>
      </c>
      <c r="V1169" s="39">
        <v>0</v>
      </c>
      <c r="W1169" s="39">
        <v>0</v>
      </c>
      <c r="X1169" s="39">
        <v>0</v>
      </c>
      <c r="Y1169" s="39">
        <v>0</v>
      </c>
      <c r="Z1169" s="39">
        <v>0</v>
      </c>
      <c r="AA1169" s="39">
        <v>0</v>
      </c>
      <c r="AB1169" s="41" t="s">
        <v>1212</v>
      </c>
    </row>
    <row r="1170" spans="1:28" ht="35.25" customHeight="1">
      <c r="A1170" s="11">
        <v>1</v>
      </c>
      <c r="B1170" s="2">
        <f>SUBTOTAL(103,$A$800:A1170)</f>
        <v>370</v>
      </c>
      <c r="C1170" s="8" t="s">
        <v>486</v>
      </c>
      <c r="D1170" s="36">
        <f t="shared" si="61"/>
        <v>113970</v>
      </c>
      <c r="E1170" s="39">
        <v>0</v>
      </c>
      <c r="F1170" s="39">
        <v>0</v>
      </c>
      <c r="G1170" s="39">
        <v>113970</v>
      </c>
      <c r="H1170" s="39">
        <v>0</v>
      </c>
      <c r="I1170" s="39">
        <v>0</v>
      </c>
      <c r="J1170" s="39">
        <v>0</v>
      </c>
      <c r="K1170" s="40">
        <v>0</v>
      </c>
      <c r="L1170" s="39">
        <v>0</v>
      </c>
      <c r="M1170" s="39">
        <v>0</v>
      </c>
      <c r="N1170" s="39">
        <v>0</v>
      </c>
      <c r="O1170" s="39">
        <v>0</v>
      </c>
      <c r="P1170" s="39">
        <v>0</v>
      </c>
      <c r="Q1170" s="39">
        <v>0</v>
      </c>
      <c r="R1170" s="39">
        <v>0</v>
      </c>
      <c r="S1170" s="39">
        <v>0</v>
      </c>
      <c r="T1170" s="39">
        <v>0</v>
      </c>
      <c r="U1170" s="39">
        <v>0</v>
      </c>
      <c r="V1170" s="39">
        <v>0</v>
      </c>
      <c r="W1170" s="39">
        <v>0</v>
      </c>
      <c r="X1170" s="39">
        <v>0</v>
      </c>
      <c r="Y1170" s="39">
        <v>0</v>
      </c>
      <c r="Z1170" s="39">
        <v>0</v>
      </c>
      <c r="AA1170" s="39">
        <v>0</v>
      </c>
      <c r="AB1170" s="41" t="s">
        <v>1212</v>
      </c>
    </row>
    <row r="1171" spans="1:28" ht="35.25" customHeight="1">
      <c r="A1171" s="11">
        <v>1</v>
      </c>
      <c r="B1171" s="2">
        <f>SUBTOTAL(103,$A$800:A1171)</f>
        <v>371</v>
      </c>
      <c r="C1171" s="8" t="s">
        <v>180</v>
      </c>
      <c r="D1171" s="36">
        <f t="shared" si="61"/>
        <v>540920.59</v>
      </c>
      <c r="E1171" s="39">
        <v>0</v>
      </c>
      <c r="F1171" s="39">
        <v>0</v>
      </c>
      <c r="G1171" s="39">
        <v>540920.59</v>
      </c>
      <c r="H1171" s="39">
        <v>0</v>
      </c>
      <c r="I1171" s="39">
        <v>0</v>
      </c>
      <c r="J1171" s="39">
        <v>0</v>
      </c>
      <c r="K1171" s="40">
        <v>0</v>
      </c>
      <c r="L1171" s="39">
        <v>0</v>
      </c>
      <c r="M1171" s="39">
        <v>0</v>
      </c>
      <c r="N1171" s="39">
        <v>0</v>
      </c>
      <c r="O1171" s="39">
        <v>0</v>
      </c>
      <c r="P1171" s="39">
        <v>0</v>
      </c>
      <c r="Q1171" s="39">
        <v>0</v>
      </c>
      <c r="R1171" s="39">
        <v>0</v>
      </c>
      <c r="S1171" s="39">
        <v>0</v>
      </c>
      <c r="T1171" s="39">
        <v>0</v>
      </c>
      <c r="U1171" s="39">
        <v>0</v>
      </c>
      <c r="V1171" s="39">
        <v>0</v>
      </c>
      <c r="W1171" s="39">
        <v>0</v>
      </c>
      <c r="X1171" s="39">
        <v>0</v>
      </c>
      <c r="Y1171" s="39">
        <v>0</v>
      </c>
      <c r="Z1171" s="39">
        <v>0</v>
      </c>
      <c r="AA1171" s="39">
        <v>0</v>
      </c>
      <c r="AB1171" s="41" t="s">
        <v>1212</v>
      </c>
    </row>
    <row r="1172" spans="1:28" ht="35.25" customHeight="1">
      <c r="A1172" s="11">
        <v>1</v>
      </c>
      <c r="B1172" s="2">
        <f>SUBTOTAL(103,$A$800:A1172)</f>
        <v>372</v>
      </c>
      <c r="C1172" s="8" t="s">
        <v>418</v>
      </c>
      <c r="D1172" s="36">
        <f t="shared" si="61"/>
        <v>232600</v>
      </c>
      <c r="E1172" s="39">
        <v>0</v>
      </c>
      <c r="F1172" s="39">
        <v>0</v>
      </c>
      <c r="G1172" s="39">
        <v>0</v>
      </c>
      <c r="H1172" s="39">
        <v>0</v>
      </c>
      <c r="I1172" s="39">
        <v>0</v>
      </c>
      <c r="J1172" s="39">
        <v>0</v>
      </c>
      <c r="K1172" s="40">
        <v>0</v>
      </c>
      <c r="L1172" s="39">
        <v>0</v>
      </c>
      <c r="M1172" s="39">
        <v>0</v>
      </c>
      <c r="N1172" s="39">
        <v>0</v>
      </c>
      <c r="O1172" s="39">
        <v>232600</v>
      </c>
      <c r="P1172" s="39">
        <v>0</v>
      </c>
      <c r="Q1172" s="39">
        <v>0</v>
      </c>
      <c r="R1172" s="39">
        <v>0</v>
      </c>
      <c r="S1172" s="39">
        <v>0</v>
      </c>
      <c r="T1172" s="39">
        <v>0</v>
      </c>
      <c r="U1172" s="39">
        <v>0</v>
      </c>
      <c r="V1172" s="39">
        <v>0</v>
      </c>
      <c r="W1172" s="39">
        <v>0</v>
      </c>
      <c r="X1172" s="39">
        <v>0</v>
      </c>
      <c r="Y1172" s="39">
        <v>0</v>
      </c>
      <c r="Z1172" s="39">
        <v>0</v>
      </c>
      <c r="AA1172" s="39">
        <v>0</v>
      </c>
      <c r="AB1172" s="41" t="s">
        <v>1212</v>
      </c>
    </row>
    <row r="1173" spans="1:28" ht="35.25" customHeight="1">
      <c r="A1173" s="11">
        <v>1</v>
      </c>
      <c r="B1173" s="2">
        <f>SUBTOTAL(103,$A$800:A1173)</f>
        <v>373</v>
      </c>
      <c r="C1173" s="8" t="s">
        <v>252</v>
      </c>
      <c r="D1173" s="36">
        <f t="shared" si="61"/>
        <v>3308000</v>
      </c>
      <c r="E1173" s="39">
        <v>0</v>
      </c>
      <c r="F1173" s="39">
        <v>0</v>
      </c>
      <c r="G1173" s="39">
        <v>0</v>
      </c>
      <c r="H1173" s="39">
        <v>0</v>
      </c>
      <c r="I1173" s="39">
        <v>0</v>
      </c>
      <c r="J1173" s="39">
        <v>0</v>
      </c>
      <c r="K1173" s="40">
        <v>0</v>
      </c>
      <c r="L1173" s="39">
        <v>0</v>
      </c>
      <c r="M1173" s="39">
        <v>3308000</v>
      </c>
      <c r="N1173" s="39">
        <v>0</v>
      </c>
      <c r="O1173" s="39">
        <v>0</v>
      </c>
      <c r="P1173" s="39">
        <v>0</v>
      </c>
      <c r="Q1173" s="39">
        <v>0</v>
      </c>
      <c r="R1173" s="39">
        <v>0</v>
      </c>
      <c r="S1173" s="39">
        <v>0</v>
      </c>
      <c r="T1173" s="39">
        <v>0</v>
      </c>
      <c r="U1173" s="39">
        <v>0</v>
      </c>
      <c r="V1173" s="39">
        <v>0</v>
      </c>
      <c r="W1173" s="39">
        <v>0</v>
      </c>
      <c r="X1173" s="39">
        <v>0</v>
      </c>
      <c r="Y1173" s="39">
        <v>0</v>
      </c>
      <c r="Z1173" s="39">
        <v>0</v>
      </c>
      <c r="AA1173" s="39">
        <v>0</v>
      </c>
      <c r="AB1173" s="41" t="s">
        <v>1212</v>
      </c>
    </row>
    <row r="1174" spans="1:28" ht="35.25" customHeight="1">
      <c r="A1174" s="11">
        <v>1</v>
      </c>
      <c r="B1174" s="2">
        <f>SUBTOTAL(103,$A$800:A1174)</f>
        <v>374</v>
      </c>
      <c r="C1174" s="8" t="s">
        <v>1344</v>
      </c>
      <c r="D1174" s="36">
        <f t="shared" si="61"/>
        <v>634000</v>
      </c>
      <c r="E1174" s="39">
        <v>0</v>
      </c>
      <c r="F1174" s="39">
        <v>0</v>
      </c>
      <c r="G1174" s="39">
        <v>0</v>
      </c>
      <c r="H1174" s="39">
        <v>0</v>
      </c>
      <c r="I1174" s="39">
        <v>0</v>
      </c>
      <c r="J1174" s="39">
        <v>0</v>
      </c>
      <c r="K1174" s="40">
        <v>0</v>
      </c>
      <c r="L1174" s="39">
        <v>0</v>
      </c>
      <c r="M1174" s="39">
        <v>0</v>
      </c>
      <c r="N1174" s="39">
        <v>0</v>
      </c>
      <c r="O1174" s="39">
        <v>634000</v>
      </c>
      <c r="P1174" s="39">
        <v>0</v>
      </c>
      <c r="Q1174" s="39">
        <v>0</v>
      </c>
      <c r="R1174" s="39">
        <v>0</v>
      </c>
      <c r="S1174" s="39">
        <v>0</v>
      </c>
      <c r="T1174" s="39">
        <v>0</v>
      </c>
      <c r="U1174" s="39">
        <v>0</v>
      </c>
      <c r="V1174" s="39">
        <v>0</v>
      </c>
      <c r="W1174" s="39">
        <v>0</v>
      </c>
      <c r="X1174" s="39">
        <v>0</v>
      </c>
      <c r="Y1174" s="39">
        <v>0</v>
      </c>
      <c r="Z1174" s="39">
        <v>0</v>
      </c>
      <c r="AA1174" s="39">
        <v>0</v>
      </c>
      <c r="AB1174" s="41">
        <v>2021</v>
      </c>
    </row>
    <row r="1175" spans="1:28" ht="35.25" customHeight="1">
      <c r="A1175" s="11">
        <v>1</v>
      </c>
      <c r="B1175" s="2">
        <f>SUBTOTAL(103,$A$800:A1175)</f>
        <v>375</v>
      </c>
      <c r="C1175" s="8" t="s">
        <v>318</v>
      </c>
      <c r="D1175" s="36">
        <f t="shared" si="61"/>
        <v>774329.8</v>
      </c>
      <c r="E1175" s="39">
        <v>0</v>
      </c>
      <c r="F1175" s="39">
        <v>0</v>
      </c>
      <c r="G1175" s="39">
        <v>0</v>
      </c>
      <c r="H1175" s="39">
        <v>0</v>
      </c>
      <c r="I1175" s="39">
        <v>0</v>
      </c>
      <c r="J1175" s="39">
        <v>0</v>
      </c>
      <c r="K1175" s="40">
        <v>0</v>
      </c>
      <c r="L1175" s="39">
        <v>0</v>
      </c>
      <c r="M1175" s="39">
        <v>0</v>
      </c>
      <c r="N1175" s="39">
        <v>0</v>
      </c>
      <c r="O1175" s="39">
        <v>774329.8</v>
      </c>
      <c r="P1175" s="39">
        <v>0</v>
      </c>
      <c r="Q1175" s="39">
        <v>0</v>
      </c>
      <c r="R1175" s="39">
        <v>0</v>
      </c>
      <c r="S1175" s="39">
        <v>0</v>
      </c>
      <c r="T1175" s="39">
        <v>0</v>
      </c>
      <c r="U1175" s="39">
        <v>0</v>
      </c>
      <c r="V1175" s="39">
        <v>0</v>
      </c>
      <c r="W1175" s="39">
        <v>0</v>
      </c>
      <c r="X1175" s="39">
        <v>0</v>
      </c>
      <c r="Y1175" s="39">
        <v>0</v>
      </c>
      <c r="Z1175" s="39">
        <v>0</v>
      </c>
      <c r="AA1175" s="39">
        <v>0</v>
      </c>
      <c r="AB1175" s="41">
        <v>2021</v>
      </c>
    </row>
    <row r="1176" spans="1:28" ht="35.25" customHeight="1">
      <c r="A1176" s="11">
        <v>1</v>
      </c>
      <c r="B1176" s="2">
        <f>SUBTOTAL(103,$A$800:A1176)</f>
        <v>376</v>
      </c>
      <c r="C1176" s="8" t="s">
        <v>1140</v>
      </c>
      <c r="D1176" s="36">
        <f t="shared" si="61"/>
        <v>150000</v>
      </c>
      <c r="E1176" s="39">
        <v>0</v>
      </c>
      <c r="F1176" s="39">
        <v>0</v>
      </c>
      <c r="G1176" s="39">
        <v>0</v>
      </c>
      <c r="H1176" s="39">
        <v>0</v>
      </c>
      <c r="I1176" s="39">
        <v>0</v>
      </c>
      <c r="J1176" s="39">
        <v>0</v>
      </c>
      <c r="K1176" s="40">
        <v>0</v>
      </c>
      <c r="L1176" s="39">
        <v>0</v>
      </c>
      <c r="M1176" s="39">
        <v>0</v>
      </c>
      <c r="N1176" s="39">
        <v>0</v>
      </c>
      <c r="O1176" s="39">
        <v>150000</v>
      </c>
      <c r="P1176" s="39">
        <v>0</v>
      </c>
      <c r="Q1176" s="39">
        <v>0</v>
      </c>
      <c r="R1176" s="39">
        <v>0</v>
      </c>
      <c r="S1176" s="39">
        <v>0</v>
      </c>
      <c r="T1176" s="39">
        <v>0</v>
      </c>
      <c r="U1176" s="39">
        <v>0</v>
      </c>
      <c r="V1176" s="39">
        <v>0</v>
      </c>
      <c r="W1176" s="39">
        <v>0</v>
      </c>
      <c r="X1176" s="39">
        <v>0</v>
      </c>
      <c r="Y1176" s="39">
        <v>0</v>
      </c>
      <c r="Z1176" s="39">
        <v>0</v>
      </c>
      <c r="AA1176" s="39">
        <v>0</v>
      </c>
      <c r="AB1176" s="41">
        <v>2021</v>
      </c>
    </row>
    <row r="1177" spans="1:28" ht="35.25" customHeight="1">
      <c r="A1177" s="11">
        <v>1</v>
      </c>
      <c r="B1177" s="2">
        <f>SUBTOTAL(103,$A$800:A1177)</f>
        <v>377</v>
      </c>
      <c r="C1177" s="8" t="s">
        <v>1347</v>
      </c>
      <c r="D1177" s="36">
        <f t="shared" si="61"/>
        <v>359717</v>
      </c>
      <c r="E1177" s="39">
        <v>0</v>
      </c>
      <c r="F1177" s="39">
        <v>0</v>
      </c>
      <c r="G1177" s="39">
        <v>0</v>
      </c>
      <c r="H1177" s="39">
        <v>0</v>
      </c>
      <c r="I1177" s="39">
        <v>0</v>
      </c>
      <c r="J1177" s="39">
        <v>0</v>
      </c>
      <c r="K1177" s="40">
        <v>0</v>
      </c>
      <c r="L1177" s="39">
        <v>0</v>
      </c>
      <c r="M1177" s="39">
        <v>0</v>
      </c>
      <c r="N1177" s="39">
        <v>0</v>
      </c>
      <c r="O1177" s="39">
        <v>359717</v>
      </c>
      <c r="P1177" s="39">
        <v>0</v>
      </c>
      <c r="Q1177" s="39">
        <v>0</v>
      </c>
      <c r="R1177" s="39">
        <v>0</v>
      </c>
      <c r="S1177" s="39">
        <v>0</v>
      </c>
      <c r="T1177" s="39">
        <v>0</v>
      </c>
      <c r="U1177" s="39">
        <v>0</v>
      </c>
      <c r="V1177" s="39">
        <v>0</v>
      </c>
      <c r="W1177" s="39">
        <v>0</v>
      </c>
      <c r="X1177" s="39">
        <v>0</v>
      </c>
      <c r="Y1177" s="39">
        <v>0</v>
      </c>
      <c r="Z1177" s="39">
        <v>0</v>
      </c>
      <c r="AA1177" s="39">
        <v>0</v>
      </c>
      <c r="AB1177" s="41">
        <v>2021</v>
      </c>
    </row>
    <row r="1178" spans="1:28" ht="35.25" customHeight="1">
      <c r="A1178" s="11">
        <v>1</v>
      </c>
      <c r="B1178" s="2">
        <f>SUBTOTAL(103,$A$800:A1178)</f>
        <v>378</v>
      </c>
      <c r="C1178" s="8" t="s">
        <v>1077</v>
      </c>
      <c r="D1178" s="36">
        <f t="shared" si="61"/>
        <v>158998.4</v>
      </c>
      <c r="E1178" s="39">
        <v>0</v>
      </c>
      <c r="F1178" s="39">
        <v>0</v>
      </c>
      <c r="G1178" s="39">
        <v>0</v>
      </c>
      <c r="H1178" s="39">
        <v>158998.4</v>
      </c>
      <c r="I1178" s="39">
        <v>0</v>
      </c>
      <c r="J1178" s="39">
        <v>0</v>
      </c>
      <c r="K1178" s="40">
        <v>0</v>
      </c>
      <c r="L1178" s="39">
        <v>0</v>
      </c>
      <c r="M1178" s="39">
        <v>0</v>
      </c>
      <c r="N1178" s="39">
        <v>0</v>
      </c>
      <c r="O1178" s="39">
        <v>0</v>
      </c>
      <c r="P1178" s="39">
        <v>0</v>
      </c>
      <c r="Q1178" s="39">
        <v>0</v>
      </c>
      <c r="R1178" s="39">
        <v>0</v>
      </c>
      <c r="S1178" s="39">
        <v>0</v>
      </c>
      <c r="T1178" s="39">
        <v>0</v>
      </c>
      <c r="U1178" s="39">
        <v>0</v>
      </c>
      <c r="V1178" s="39">
        <v>0</v>
      </c>
      <c r="W1178" s="39">
        <v>0</v>
      </c>
      <c r="X1178" s="39">
        <v>0</v>
      </c>
      <c r="Y1178" s="39">
        <v>0</v>
      </c>
      <c r="Z1178" s="39">
        <v>0</v>
      </c>
      <c r="AA1178" s="39">
        <v>0</v>
      </c>
      <c r="AB1178" s="41">
        <v>2021</v>
      </c>
    </row>
    <row r="1179" spans="1:28" ht="35.25" customHeight="1">
      <c r="A1179" s="11">
        <v>1</v>
      </c>
      <c r="B1179" s="2">
        <f>SUBTOTAL(103,$A$800:A1179)</f>
        <v>379</v>
      </c>
      <c r="C1179" s="8" t="s">
        <v>1145</v>
      </c>
      <c r="D1179" s="36">
        <f t="shared" si="61"/>
        <v>280000</v>
      </c>
      <c r="E1179" s="39">
        <v>0</v>
      </c>
      <c r="F1179" s="39">
        <v>0</v>
      </c>
      <c r="G1179" s="39">
        <v>0</v>
      </c>
      <c r="H1179" s="39">
        <v>0</v>
      </c>
      <c r="I1179" s="39">
        <v>0</v>
      </c>
      <c r="J1179" s="39">
        <v>0</v>
      </c>
      <c r="K1179" s="40">
        <v>0</v>
      </c>
      <c r="L1179" s="39">
        <v>0</v>
      </c>
      <c r="M1179" s="39">
        <v>0</v>
      </c>
      <c r="N1179" s="39">
        <v>0</v>
      </c>
      <c r="O1179" s="39">
        <v>280000</v>
      </c>
      <c r="P1179" s="39">
        <v>0</v>
      </c>
      <c r="Q1179" s="39">
        <v>0</v>
      </c>
      <c r="R1179" s="39">
        <v>0</v>
      </c>
      <c r="S1179" s="39">
        <v>0</v>
      </c>
      <c r="T1179" s="39">
        <v>0</v>
      </c>
      <c r="U1179" s="39">
        <v>0</v>
      </c>
      <c r="V1179" s="39">
        <v>0</v>
      </c>
      <c r="W1179" s="39">
        <v>0</v>
      </c>
      <c r="X1179" s="39">
        <v>0</v>
      </c>
      <c r="Y1179" s="39">
        <v>0</v>
      </c>
      <c r="Z1179" s="39">
        <v>0</v>
      </c>
      <c r="AA1179" s="39">
        <v>0</v>
      </c>
      <c r="AB1179" s="41">
        <v>2021</v>
      </c>
    </row>
    <row r="1180" spans="1:28" ht="35.25" customHeight="1">
      <c r="A1180" s="11">
        <v>1</v>
      </c>
      <c r="B1180" s="2">
        <f>SUBTOTAL(103,$A$800:A1180)</f>
        <v>380</v>
      </c>
      <c r="C1180" s="8" t="s">
        <v>1342</v>
      </c>
      <c r="D1180" s="36">
        <f aca="true" t="shared" si="62" ref="D1180:D1232">E1180+F1180+G1180+H1180+I1180+J1180+L1180+M1180+N1180+O1180+P1180+Q1180+R1180+S1180+T1180+U1180+V1180+W1180+X1180+Y1180+Z1180+AA1180</f>
        <v>732621.6</v>
      </c>
      <c r="E1180" s="39">
        <v>282621.6</v>
      </c>
      <c r="F1180" s="39">
        <v>0</v>
      </c>
      <c r="G1180" s="39">
        <v>0</v>
      </c>
      <c r="H1180" s="39">
        <v>0</v>
      </c>
      <c r="I1180" s="39">
        <v>0</v>
      </c>
      <c r="J1180" s="39">
        <v>0</v>
      </c>
      <c r="K1180" s="40">
        <v>0</v>
      </c>
      <c r="L1180" s="39">
        <v>0</v>
      </c>
      <c r="M1180" s="39">
        <v>0</v>
      </c>
      <c r="N1180" s="39">
        <v>0</v>
      </c>
      <c r="O1180" s="39">
        <v>450000</v>
      </c>
      <c r="P1180" s="39">
        <v>0</v>
      </c>
      <c r="Q1180" s="39">
        <v>0</v>
      </c>
      <c r="R1180" s="39">
        <v>0</v>
      </c>
      <c r="S1180" s="39">
        <v>0</v>
      </c>
      <c r="T1180" s="39">
        <v>0</v>
      </c>
      <c r="U1180" s="39">
        <v>0</v>
      </c>
      <c r="V1180" s="39">
        <v>0</v>
      </c>
      <c r="W1180" s="39">
        <v>0</v>
      </c>
      <c r="X1180" s="39">
        <v>0</v>
      </c>
      <c r="Y1180" s="39">
        <v>0</v>
      </c>
      <c r="Z1180" s="39">
        <v>0</v>
      </c>
      <c r="AA1180" s="39">
        <v>0</v>
      </c>
      <c r="AB1180" s="41">
        <v>2021</v>
      </c>
    </row>
    <row r="1181" spans="1:28" ht="35.25" customHeight="1">
      <c r="A1181" s="11">
        <v>1</v>
      </c>
      <c r="B1181" s="2">
        <f>SUBTOTAL(103,$A$800:A1181)</f>
        <v>381</v>
      </c>
      <c r="C1181" s="8" t="s">
        <v>1040</v>
      </c>
      <c r="D1181" s="36">
        <f t="shared" si="62"/>
        <v>781165</v>
      </c>
      <c r="E1181" s="39">
        <v>0</v>
      </c>
      <c r="F1181" s="39">
        <v>0</v>
      </c>
      <c r="G1181" s="39">
        <v>781165</v>
      </c>
      <c r="H1181" s="39">
        <v>0</v>
      </c>
      <c r="I1181" s="39">
        <v>0</v>
      </c>
      <c r="J1181" s="39">
        <v>0</v>
      </c>
      <c r="K1181" s="40">
        <v>0</v>
      </c>
      <c r="L1181" s="39">
        <v>0</v>
      </c>
      <c r="M1181" s="39">
        <v>0</v>
      </c>
      <c r="N1181" s="39">
        <v>0</v>
      </c>
      <c r="O1181" s="39">
        <v>0</v>
      </c>
      <c r="P1181" s="39">
        <v>0</v>
      </c>
      <c r="Q1181" s="39">
        <v>0</v>
      </c>
      <c r="R1181" s="39">
        <v>0</v>
      </c>
      <c r="S1181" s="39">
        <v>0</v>
      </c>
      <c r="T1181" s="39">
        <v>0</v>
      </c>
      <c r="U1181" s="39">
        <v>0</v>
      </c>
      <c r="V1181" s="39">
        <v>0</v>
      </c>
      <c r="W1181" s="39">
        <v>0</v>
      </c>
      <c r="X1181" s="39">
        <v>0</v>
      </c>
      <c r="Y1181" s="39">
        <v>0</v>
      </c>
      <c r="Z1181" s="39">
        <v>0</v>
      </c>
      <c r="AA1181" s="39">
        <v>0</v>
      </c>
      <c r="AB1181" s="41">
        <v>2021</v>
      </c>
    </row>
    <row r="1182" spans="1:28" ht="35.25" customHeight="1">
      <c r="A1182" s="11">
        <v>1</v>
      </c>
      <c r="B1182" s="2">
        <f>SUBTOTAL(103,$A$800:A1182)</f>
        <v>382</v>
      </c>
      <c r="C1182" s="8" t="s">
        <v>321</v>
      </c>
      <c r="D1182" s="36">
        <f t="shared" si="62"/>
        <v>578299</v>
      </c>
      <c r="E1182" s="39">
        <v>0</v>
      </c>
      <c r="F1182" s="39">
        <v>0</v>
      </c>
      <c r="G1182" s="39">
        <v>0</v>
      </c>
      <c r="H1182" s="39">
        <v>0</v>
      </c>
      <c r="I1182" s="39">
        <v>0</v>
      </c>
      <c r="J1182" s="39">
        <v>0</v>
      </c>
      <c r="K1182" s="40">
        <v>0</v>
      </c>
      <c r="L1182" s="39">
        <v>0</v>
      </c>
      <c r="M1182" s="39">
        <v>0</v>
      </c>
      <c r="N1182" s="39">
        <v>0</v>
      </c>
      <c r="O1182" s="39">
        <v>578299</v>
      </c>
      <c r="P1182" s="39">
        <v>0</v>
      </c>
      <c r="Q1182" s="39">
        <v>0</v>
      </c>
      <c r="R1182" s="39">
        <v>0</v>
      </c>
      <c r="S1182" s="39">
        <v>0</v>
      </c>
      <c r="T1182" s="39">
        <v>0</v>
      </c>
      <c r="U1182" s="39">
        <v>0</v>
      </c>
      <c r="V1182" s="39">
        <v>0</v>
      </c>
      <c r="W1182" s="39">
        <v>0</v>
      </c>
      <c r="X1182" s="39">
        <v>0</v>
      </c>
      <c r="Y1182" s="39">
        <v>0</v>
      </c>
      <c r="Z1182" s="39">
        <v>0</v>
      </c>
      <c r="AA1182" s="39">
        <v>0</v>
      </c>
      <c r="AB1182" s="41">
        <v>2021</v>
      </c>
    </row>
    <row r="1183" spans="1:28" ht="35.25" customHeight="1">
      <c r="A1183" s="11">
        <v>1</v>
      </c>
      <c r="B1183" s="2">
        <f>SUBTOTAL(103,$A$800:A1183)</f>
        <v>383</v>
      </c>
      <c r="C1183" s="8" t="s">
        <v>1147</v>
      </c>
      <c r="D1183" s="36">
        <f t="shared" si="62"/>
        <v>1280000</v>
      </c>
      <c r="E1183" s="39">
        <v>0</v>
      </c>
      <c r="F1183" s="39">
        <v>0</v>
      </c>
      <c r="G1183" s="39">
        <v>0</v>
      </c>
      <c r="H1183" s="39">
        <v>0</v>
      </c>
      <c r="I1183" s="39">
        <v>0</v>
      </c>
      <c r="J1183" s="39">
        <v>0</v>
      </c>
      <c r="K1183" s="40">
        <v>0</v>
      </c>
      <c r="L1183" s="39">
        <v>0</v>
      </c>
      <c r="M1183" s="39">
        <v>0</v>
      </c>
      <c r="N1183" s="39">
        <v>0</v>
      </c>
      <c r="O1183" s="39">
        <v>1280000</v>
      </c>
      <c r="P1183" s="39">
        <v>0</v>
      </c>
      <c r="Q1183" s="39">
        <v>0</v>
      </c>
      <c r="R1183" s="39">
        <v>0</v>
      </c>
      <c r="S1183" s="39">
        <v>0</v>
      </c>
      <c r="T1183" s="39">
        <v>0</v>
      </c>
      <c r="U1183" s="39">
        <v>0</v>
      </c>
      <c r="V1183" s="39">
        <v>0</v>
      </c>
      <c r="W1183" s="39">
        <v>0</v>
      </c>
      <c r="X1183" s="39">
        <v>0</v>
      </c>
      <c r="Y1183" s="39">
        <v>0</v>
      </c>
      <c r="Z1183" s="39">
        <v>0</v>
      </c>
      <c r="AA1183" s="39">
        <v>0</v>
      </c>
      <c r="AB1183" s="41">
        <v>2021</v>
      </c>
    </row>
    <row r="1184" spans="1:28" ht="35.25" customHeight="1">
      <c r="A1184" s="11">
        <v>1</v>
      </c>
      <c r="B1184" s="2">
        <f>SUBTOTAL(103,$A$800:A1184)</f>
        <v>384</v>
      </c>
      <c r="C1184" s="8" t="s">
        <v>178</v>
      </c>
      <c r="D1184" s="36">
        <f t="shared" si="62"/>
        <v>400000</v>
      </c>
      <c r="E1184" s="39">
        <v>0</v>
      </c>
      <c r="F1184" s="39">
        <v>0</v>
      </c>
      <c r="G1184" s="39">
        <v>0</v>
      </c>
      <c r="H1184" s="39">
        <v>0</v>
      </c>
      <c r="I1184" s="39">
        <v>0</v>
      </c>
      <c r="J1184" s="39">
        <v>0</v>
      </c>
      <c r="K1184" s="40">
        <v>0</v>
      </c>
      <c r="L1184" s="39">
        <v>0</v>
      </c>
      <c r="M1184" s="39">
        <v>0</v>
      </c>
      <c r="N1184" s="39">
        <v>0</v>
      </c>
      <c r="O1184" s="39">
        <v>400000</v>
      </c>
      <c r="P1184" s="39">
        <v>0</v>
      </c>
      <c r="Q1184" s="39">
        <v>0</v>
      </c>
      <c r="R1184" s="39">
        <v>0</v>
      </c>
      <c r="S1184" s="39">
        <v>0</v>
      </c>
      <c r="T1184" s="39">
        <v>0</v>
      </c>
      <c r="U1184" s="39">
        <v>0</v>
      </c>
      <c r="V1184" s="39">
        <v>0</v>
      </c>
      <c r="W1184" s="39">
        <v>0</v>
      </c>
      <c r="X1184" s="39">
        <v>0</v>
      </c>
      <c r="Y1184" s="39">
        <v>0</v>
      </c>
      <c r="Z1184" s="39">
        <v>0</v>
      </c>
      <c r="AA1184" s="39">
        <v>0</v>
      </c>
      <c r="AB1184" s="41">
        <v>2021</v>
      </c>
    </row>
    <row r="1185" spans="1:28" ht="35.25" customHeight="1">
      <c r="A1185" s="11">
        <v>1</v>
      </c>
      <c r="B1185" s="2">
        <f>SUBTOTAL(103,$A$800:A1185)</f>
        <v>385</v>
      </c>
      <c r="C1185" s="8" t="s">
        <v>1141</v>
      </c>
      <c r="D1185" s="36">
        <f t="shared" si="62"/>
        <v>135700</v>
      </c>
      <c r="E1185" s="39">
        <v>0</v>
      </c>
      <c r="F1185" s="39">
        <v>0</v>
      </c>
      <c r="G1185" s="39">
        <v>135700</v>
      </c>
      <c r="H1185" s="39">
        <v>0</v>
      </c>
      <c r="I1185" s="39">
        <v>0</v>
      </c>
      <c r="J1185" s="39">
        <v>0</v>
      </c>
      <c r="K1185" s="40">
        <v>0</v>
      </c>
      <c r="L1185" s="39">
        <v>0</v>
      </c>
      <c r="M1185" s="39">
        <v>0</v>
      </c>
      <c r="N1185" s="39">
        <v>0</v>
      </c>
      <c r="O1185" s="39">
        <v>0</v>
      </c>
      <c r="P1185" s="39">
        <v>0</v>
      </c>
      <c r="Q1185" s="39">
        <v>0</v>
      </c>
      <c r="R1185" s="39">
        <v>0</v>
      </c>
      <c r="S1185" s="39">
        <v>0</v>
      </c>
      <c r="T1185" s="39">
        <v>0</v>
      </c>
      <c r="U1185" s="39">
        <v>0</v>
      </c>
      <c r="V1185" s="39">
        <v>0</v>
      </c>
      <c r="W1185" s="39">
        <v>0</v>
      </c>
      <c r="X1185" s="39">
        <v>0</v>
      </c>
      <c r="Y1185" s="39">
        <v>0</v>
      </c>
      <c r="Z1185" s="39">
        <v>0</v>
      </c>
      <c r="AA1185" s="39">
        <v>0</v>
      </c>
      <c r="AB1185" s="41">
        <v>2021</v>
      </c>
    </row>
    <row r="1186" spans="1:28" ht="35.25" customHeight="1">
      <c r="A1186" s="11">
        <v>1</v>
      </c>
      <c r="B1186" s="2">
        <f>SUBTOTAL(103,$A$800:A1186)</f>
        <v>386</v>
      </c>
      <c r="C1186" s="8" t="s">
        <v>1367</v>
      </c>
      <c r="D1186" s="36">
        <f t="shared" si="62"/>
        <v>631311</v>
      </c>
      <c r="E1186" s="39">
        <v>631311</v>
      </c>
      <c r="F1186" s="39">
        <v>0</v>
      </c>
      <c r="G1186" s="39">
        <v>0</v>
      </c>
      <c r="H1186" s="39">
        <v>0</v>
      </c>
      <c r="I1186" s="39">
        <v>0</v>
      </c>
      <c r="J1186" s="39">
        <v>0</v>
      </c>
      <c r="K1186" s="40">
        <v>0</v>
      </c>
      <c r="L1186" s="39">
        <v>0</v>
      </c>
      <c r="M1186" s="39">
        <v>0</v>
      </c>
      <c r="N1186" s="39">
        <v>0</v>
      </c>
      <c r="O1186" s="39">
        <v>0</v>
      </c>
      <c r="P1186" s="39">
        <v>0</v>
      </c>
      <c r="Q1186" s="39">
        <v>0</v>
      </c>
      <c r="R1186" s="39">
        <v>0</v>
      </c>
      <c r="S1186" s="39">
        <v>0</v>
      </c>
      <c r="T1186" s="39">
        <v>0</v>
      </c>
      <c r="U1186" s="39">
        <v>0</v>
      </c>
      <c r="V1186" s="39">
        <v>0</v>
      </c>
      <c r="W1186" s="39">
        <v>0</v>
      </c>
      <c r="X1186" s="39">
        <v>0</v>
      </c>
      <c r="Y1186" s="39">
        <v>0</v>
      </c>
      <c r="Z1186" s="39">
        <v>0</v>
      </c>
      <c r="AA1186" s="39">
        <v>0</v>
      </c>
      <c r="AB1186" s="41">
        <v>2021</v>
      </c>
    </row>
    <row r="1187" spans="1:28" ht="35.25" customHeight="1">
      <c r="A1187" s="11">
        <v>1</v>
      </c>
      <c r="B1187" s="2">
        <f>SUBTOTAL(103,$A$800:A1187)</f>
        <v>387</v>
      </c>
      <c r="C1187" s="8" t="s">
        <v>171</v>
      </c>
      <c r="D1187" s="36">
        <f t="shared" si="62"/>
        <v>370929.69</v>
      </c>
      <c r="E1187" s="39">
        <v>315867.54</v>
      </c>
      <c r="F1187" s="39">
        <v>0</v>
      </c>
      <c r="G1187" s="39">
        <v>0</v>
      </c>
      <c r="H1187" s="39">
        <v>0</v>
      </c>
      <c r="I1187" s="39">
        <v>0</v>
      </c>
      <c r="J1187" s="39">
        <v>0</v>
      </c>
      <c r="K1187" s="40">
        <v>0</v>
      </c>
      <c r="L1187" s="39">
        <v>0</v>
      </c>
      <c r="M1187" s="39">
        <v>0</v>
      </c>
      <c r="N1187" s="39">
        <v>0</v>
      </c>
      <c r="O1187" s="39">
        <v>55062.15</v>
      </c>
      <c r="P1187" s="39">
        <v>0</v>
      </c>
      <c r="Q1187" s="39">
        <v>0</v>
      </c>
      <c r="R1187" s="39">
        <v>0</v>
      </c>
      <c r="S1187" s="39">
        <v>0</v>
      </c>
      <c r="T1187" s="39">
        <v>0</v>
      </c>
      <c r="U1187" s="39">
        <v>0</v>
      </c>
      <c r="V1187" s="39">
        <v>0</v>
      </c>
      <c r="W1187" s="39">
        <v>0</v>
      </c>
      <c r="X1187" s="39">
        <v>0</v>
      </c>
      <c r="Y1187" s="39">
        <v>0</v>
      </c>
      <c r="Z1187" s="39">
        <v>0</v>
      </c>
      <c r="AA1187" s="39">
        <v>0</v>
      </c>
      <c r="AB1187" s="41">
        <v>2021</v>
      </c>
    </row>
    <row r="1188" spans="1:28" ht="35.25" customHeight="1">
      <c r="A1188" s="11">
        <v>3</v>
      </c>
      <c r="B1188" s="2">
        <f>SUBTOTAL(103,$A$800:A1188)</f>
        <v>388</v>
      </c>
      <c r="C1188" s="8" t="s">
        <v>251</v>
      </c>
      <c r="D1188" s="36">
        <f t="shared" si="62"/>
        <v>1200000</v>
      </c>
      <c r="E1188" s="39">
        <v>0</v>
      </c>
      <c r="F1188" s="39">
        <v>0</v>
      </c>
      <c r="G1188" s="39">
        <v>0</v>
      </c>
      <c r="H1188" s="39">
        <v>0</v>
      </c>
      <c r="I1188" s="39">
        <v>0</v>
      </c>
      <c r="J1188" s="39">
        <v>0</v>
      </c>
      <c r="K1188" s="40">
        <v>0</v>
      </c>
      <c r="L1188" s="39">
        <v>0</v>
      </c>
      <c r="M1188" s="39">
        <v>0</v>
      </c>
      <c r="N1188" s="39">
        <v>0</v>
      </c>
      <c r="O1188" s="39">
        <v>1200000</v>
      </c>
      <c r="P1188" s="39">
        <v>0</v>
      </c>
      <c r="Q1188" s="39">
        <v>0</v>
      </c>
      <c r="R1188" s="39">
        <v>0</v>
      </c>
      <c r="S1188" s="39">
        <v>0</v>
      </c>
      <c r="T1188" s="39">
        <v>0</v>
      </c>
      <c r="U1188" s="39">
        <v>0</v>
      </c>
      <c r="V1188" s="39">
        <v>0</v>
      </c>
      <c r="W1188" s="39">
        <v>0</v>
      </c>
      <c r="X1188" s="39">
        <v>0</v>
      </c>
      <c r="Y1188" s="39">
        <v>0</v>
      </c>
      <c r="Z1188" s="39">
        <v>0</v>
      </c>
      <c r="AA1188" s="39">
        <v>0</v>
      </c>
      <c r="AB1188" s="41">
        <v>2021</v>
      </c>
    </row>
    <row r="1189" spans="1:28" ht="35.25" customHeight="1">
      <c r="A1189" s="11">
        <v>6</v>
      </c>
      <c r="B1189" s="2">
        <f>SUBTOTAL(103,$A$800:A1189)</f>
        <v>389</v>
      </c>
      <c r="C1189" s="8" t="s">
        <v>179</v>
      </c>
      <c r="D1189" s="36">
        <f t="shared" si="62"/>
        <v>2098056</v>
      </c>
      <c r="E1189" s="39">
        <v>0</v>
      </c>
      <c r="F1189" s="39">
        <v>0</v>
      </c>
      <c r="G1189" s="39">
        <v>0</v>
      </c>
      <c r="H1189" s="39">
        <v>0</v>
      </c>
      <c r="I1189" s="39">
        <v>0</v>
      </c>
      <c r="J1189" s="39">
        <v>0</v>
      </c>
      <c r="K1189" s="40">
        <v>0</v>
      </c>
      <c r="L1189" s="39">
        <v>0</v>
      </c>
      <c r="M1189" s="39">
        <v>0</v>
      </c>
      <c r="N1189" s="39">
        <v>0</v>
      </c>
      <c r="O1189" s="39">
        <v>2098056</v>
      </c>
      <c r="P1189" s="39">
        <v>0</v>
      </c>
      <c r="Q1189" s="39">
        <v>0</v>
      </c>
      <c r="R1189" s="39">
        <v>0</v>
      </c>
      <c r="S1189" s="39">
        <v>0</v>
      </c>
      <c r="T1189" s="39">
        <v>0</v>
      </c>
      <c r="U1189" s="39">
        <v>0</v>
      </c>
      <c r="V1189" s="39">
        <v>0</v>
      </c>
      <c r="W1189" s="39">
        <v>0</v>
      </c>
      <c r="X1189" s="39">
        <v>0</v>
      </c>
      <c r="Y1189" s="39">
        <v>0</v>
      </c>
      <c r="Z1189" s="39">
        <v>0</v>
      </c>
      <c r="AA1189" s="39">
        <v>0</v>
      </c>
      <c r="AB1189" s="41">
        <v>2021</v>
      </c>
    </row>
    <row r="1190" spans="1:28" ht="35.25" customHeight="1">
      <c r="A1190" s="11">
        <v>7</v>
      </c>
      <c r="B1190" s="2">
        <f>SUBTOTAL(103,$A$800:A1190)</f>
        <v>390</v>
      </c>
      <c r="C1190" s="8" t="s">
        <v>323</v>
      </c>
      <c r="D1190" s="36">
        <f t="shared" si="62"/>
        <v>2360000</v>
      </c>
      <c r="E1190" s="39">
        <v>0</v>
      </c>
      <c r="F1190" s="39">
        <v>0</v>
      </c>
      <c r="G1190" s="39">
        <v>0</v>
      </c>
      <c r="H1190" s="39">
        <v>0</v>
      </c>
      <c r="I1190" s="39">
        <v>0</v>
      </c>
      <c r="J1190" s="39">
        <v>0</v>
      </c>
      <c r="K1190" s="40">
        <v>1</v>
      </c>
      <c r="L1190" s="39">
        <v>2360000</v>
      </c>
      <c r="M1190" s="39">
        <v>0</v>
      </c>
      <c r="N1190" s="39">
        <v>0</v>
      </c>
      <c r="O1190" s="39">
        <v>0</v>
      </c>
      <c r="P1190" s="39">
        <v>0</v>
      </c>
      <c r="Q1190" s="39">
        <v>0</v>
      </c>
      <c r="R1190" s="39">
        <v>0</v>
      </c>
      <c r="S1190" s="39">
        <v>0</v>
      </c>
      <c r="T1190" s="39">
        <v>0</v>
      </c>
      <c r="U1190" s="39">
        <v>0</v>
      </c>
      <c r="V1190" s="39">
        <v>0</v>
      </c>
      <c r="W1190" s="39">
        <v>0</v>
      </c>
      <c r="X1190" s="39">
        <v>0</v>
      </c>
      <c r="Y1190" s="39">
        <v>0</v>
      </c>
      <c r="Z1190" s="39">
        <v>0</v>
      </c>
      <c r="AA1190" s="39">
        <v>0</v>
      </c>
      <c r="AB1190" s="41">
        <v>2021</v>
      </c>
    </row>
    <row r="1191" spans="1:28" ht="35.25" customHeight="1">
      <c r="A1191" s="11">
        <v>1</v>
      </c>
      <c r="B1191" s="2">
        <f>SUBTOTAL(103,$A$800:A1191)</f>
        <v>391</v>
      </c>
      <c r="C1191" s="8" t="s">
        <v>1148</v>
      </c>
      <c r="D1191" s="36">
        <f t="shared" si="62"/>
        <v>1206554.41</v>
      </c>
      <c r="E1191" s="39">
        <v>100000</v>
      </c>
      <c r="F1191" s="39">
        <v>263954.41</v>
      </c>
      <c r="G1191" s="39">
        <v>0</v>
      </c>
      <c r="H1191" s="39">
        <v>0</v>
      </c>
      <c r="I1191" s="39">
        <v>0</v>
      </c>
      <c r="J1191" s="39">
        <v>0</v>
      </c>
      <c r="K1191" s="40">
        <v>0</v>
      </c>
      <c r="L1191" s="39">
        <v>0</v>
      </c>
      <c r="M1191" s="39">
        <v>0</v>
      </c>
      <c r="N1191" s="39">
        <v>0</v>
      </c>
      <c r="O1191" s="39">
        <v>842600</v>
      </c>
      <c r="P1191" s="39">
        <v>0</v>
      </c>
      <c r="Q1191" s="39">
        <v>0</v>
      </c>
      <c r="R1191" s="39">
        <v>0</v>
      </c>
      <c r="S1191" s="39">
        <v>0</v>
      </c>
      <c r="T1191" s="39">
        <v>0</v>
      </c>
      <c r="U1191" s="39">
        <v>0</v>
      </c>
      <c r="V1191" s="39">
        <v>0</v>
      </c>
      <c r="W1191" s="39">
        <v>0</v>
      </c>
      <c r="X1191" s="39">
        <v>0</v>
      </c>
      <c r="Y1191" s="39">
        <v>0</v>
      </c>
      <c r="Z1191" s="39">
        <v>0</v>
      </c>
      <c r="AA1191" s="39">
        <v>0</v>
      </c>
      <c r="AB1191" s="41">
        <v>2021</v>
      </c>
    </row>
    <row r="1192" spans="2:28" ht="35.25" customHeight="1">
      <c r="B1192" s="8" t="s">
        <v>41</v>
      </c>
      <c r="C1192" s="8"/>
      <c r="D1192" s="36">
        <f t="shared" si="62"/>
        <v>102364891.31</v>
      </c>
      <c r="E1192" s="36">
        <f aca="true" t="shared" si="63" ref="E1192:AA1192">SUM(E1193:E1268)</f>
        <v>3716432.3899999997</v>
      </c>
      <c r="F1192" s="36">
        <f t="shared" si="63"/>
        <v>3581217.0199999996</v>
      </c>
      <c r="G1192" s="36">
        <f t="shared" si="63"/>
        <v>6891974.529999999</v>
      </c>
      <c r="H1192" s="36">
        <f t="shared" si="63"/>
        <v>1803846.57</v>
      </c>
      <c r="I1192" s="36">
        <f t="shared" si="63"/>
        <v>5909877.8</v>
      </c>
      <c r="J1192" s="36">
        <f t="shared" si="63"/>
        <v>0</v>
      </c>
      <c r="K1192" s="37">
        <f>SUM(K1193:K1268)</f>
        <v>15</v>
      </c>
      <c r="L1192" s="36">
        <f t="shared" si="63"/>
        <v>28985020</v>
      </c>
      <c r="M1192" s="36">
        <f t="shared" si="63"/>
        <v>31834946.48</v>
      </c>
      <c r="N1192" s="36">
        <f t="shared" si="63"/>
        <v>511946</v>
      </c>
      <c r="O1192" s="36">
        <f>SUM(O1193:O1268)</f>
        <v>17440248.52</v>
      </c>
      <c r="P1192" s="36">
        <f t="shared" si="63"/>
        <v>1689382</v>
      </c>
      <c r="Q1192" s="36">
        <f t="shared" si="63"/>
        <v>0</v>
      </c>
      <c r="R1192" s="36">
        <f t="shared" si="63"/>
        <v>0</v>
      </c>
      <c r="S1192" s="36">
        <f t="shared" si="63"/>
        <v>0</v>
      </c>
      <c r="T1192" s="36">
        <f t="shared" si="63"/>
        <v>0</v>
      </c>
      <c r="U1192" s="36">
        <f t="shared" si="63"/>
        <v>0</v>
      </c>
      <c r="V1192" s="36">
        <f t="shared" si="63"/>
        <v>0</v>
      </c>
      <c r="W1192" s="36">
        <f t="shared" si="63"/>
        <v>0</v>
      </c>
      <c r="X1192" s="36">
        <f t="shared" si="63"/>
        <v>0</v>
      </c>
      <c r="Y1192" s="36">
        <f t="shared" si="63"/>
        <v>0</v>
      </c>
      <c r="Z1192" s="36">
        <f t="shared" si="63"/>
        <v>0</v>
      </c>
      <c r="AA1192" s="36">
        <f t="shared" si="63"/>
        <v>0</v>
      </c>
      <c r="AB1192" s="38" t="s">
        <v>36</v>
      </c>
    </row>
    <row r="1193" spans="1:28" ht="35.25" customHeight="1">
      <c r="A1193" s="11">
        <v>1</v>
      </c>
      <c r="B1193" s="2">
        <f>SUBTOTAL(103,$A$800:A1193)</f>
        <v>392</v>
      </c>
      <c r="C1193" s="8" t="s">
        <v>819</v>
      </c>
      <c r="D1193" s="36">
        <f t="shared" si="62"/>
        <v>616290.43</v>
      </c>
      <c r="E1193" s="39">
        <v>225804.28</v>
      </c>
      <c r="F1193" s="39">
        <v>390486.15</v>
      </c>
      <c r="G1193" s="39">
        <v>0</v>
      </c>
      <c r="H1193" s="39">
        <v>0</v>
      </c>
      <c r="I1193" s="39">
        <v>0</v>
      </c>
      <c r="J1193" s="39">
        <v>0</v>
      </c>
      <c r="K1193" s="40">
        <v>0</v>
      </c>
      <c r="L1193" s="39">
        <v>0</v>
      </c>
      <c r="M1193" s="39">
        <v>0</v>
      </c>
      <c r="N1193" s="39">
        <v>0</v>
      </c>
      <c r="O1193" s="39">
        <v>0</v>
      </c>
      <c r="P1193" s="39">
        <v>0</v>
      </c>
      <c r="Q1193" s="39">
        <v>0</v>
      </c>
      <c r="R1193" s="39">
        <v>0</v>
      </c>
      <c r="S1193" s="39">
        <v>0</v>
      </c>
      <c r="T1193" s="39">
        <v>0</v>
      </c>
      <c r="U1193" s="39">
        <v>0</v>
      </c>
      <c r="V1193" s="39">
        <v>0</v>
      </c>
      <c r="W1193" s="39">
        <v>0</v>
      </c>
      <c r="X1193" s="39">
        <v>0</v>
      </c>
      <c r="Y1193" s="39">
        <v>0</v>
      </c>
      <c r="Z1193" s="39">
        <v>0</v>
      </c>
      <c r="AA1193" s="39">
        <v>0</v>
      </c>
      <c r="AB1193" s="41">
        <v>2021</v>
      </c>
    </row>
    <row r="1194" spans="1:28" ht="35.25" customHeight="1">
      <c r="A1194" s="11">
        <v>1</v>
      </c>
      <c r="B1194" s="2">
        <f>SUBTOTAL(103,$A$800:A1194)</f>
        <v>393</v>
      </c>
      <c r="C1194" s="8" t="s">
        <v>328</v>
      </c>
      <c r="D1194" s="36">
        <f t="shared" si="62"/>
        <v>1852000</v>
      </c>
      <c r="E1194" s="39">
        <v>0</v>
      </c>
      <c r="F1194" s="39">
        <v>0</v>
      </c>
      <c r="G1194" s="39">
        <v>0</v>
      </c>
      <c r="H1194" s="39">
        <v>0</v>
      </c>
      <c r="I1194" s="39">
        <v>0</v>
      </c>
      <c r="J1194" s="39">
        <v>0</v>
      </c>
      <c r="K1194" s="40">
        <v>1</v>
      </c>
      <c r="L1194" s="39">
        <v>1852000</v>
      </c>
      <c r="M1194" s="39">
        <v>0</v>
      </c>
      <c r="N1194" s="39">
        <v>0</v>
      </c>
      <c r="O1194" s="42">
        <v>0</v>
      </c>
      <c r="P1194" s="39">
        <v>0</v>
      </c>
      <c r="Q1194" s="39">
        <v>0</v>
      </c>
      <c r="R1194" s="39">
        <v>0</v>
      </c>
      <c r="S1194" s="39">
        <v>0</v>
      </c>
      <c r="T1194" s="39">
        <v>0</v>
      </c>
      <c r="U1194" s="39">
        <v>0</v>
      </c>
      <c r="V1194" s="39">
        <v>0</v>
      </c>
      <c r="W1194" s="39">
        <v>0</v>
      </c>
      <c r="X1194" s="39">
        <v>0</v>
      </c>
      <c r="Y1194" s="39">
        <v>0</v>
      </c>
      <c r="Z1194" s="39">
        <v>0</v>
      </c>
      <c r="AA1194" s="39">
        <v>0</v>
      </c>
      <c r="AB1194" s="41">
        <v>2021</v>
      </c>
    </row>
    <row r="1195" spans="1:28" ht="35.25" customHeight="1">
      <c r="A1195" s="11">
        <v>1</v>
      </c>
      <c r="B1195" s="2">
        <f>SUBTOTAL(103,$A$800:A1195)</f>
        <v>394</v>
      </c>
      <c r="C1195" s="8" t="s">
        <v>1178</v>
      </c>
      <c r="D1195" s="36">
        <f t="shared" si="62"/>
        <v>494953</v>
      </c>
      <c r="E1195" s="39">
        <v>0</v>
      </c>
      <c r="F1195" s="39">
        <v>0</v>
      </c>
      <c r="G1195" s="39">
        <v>0</v>
      </c>
      <c r="H1195" s="39">
        <v>0</v>
      </c>
      <c r="I1195" s="39">
        <v>0</v>
      </c>
      <c r="J1195" s="39">
        <v>0</v>
      </c>
      <c r="K1195" s="40">
        <v>0</v>
      </c>
      <c r="L1195" s="39">
        <v>0</v>
      </c>
      <c r="M1195" s="39">
        <v>494953</v>
      </c>
      <c r="N1195" s="39">
        <v>0</v>
      </c>
      <c r="O1195" s="39">
        <v>0</v>
      </c>
      <c r="P1195" s="39">
        <v>0</v>
      </c>
      <c r="Q1195" s="39">
        <v>0</v>
      </c>
      <c r="R1195" s="39">
        <v>0</v>
      </c>
      <c r="S1195" s="39">
        <v>0</v>
      </c>
      <c r="T1195" s="39">
        <v>0</v>
      </c>
      <c r="U1195" s="39">
        <v>0</v>
      </c>
      <c r="V1195" s="39">
        <v>0</v>
      </c>
      <c r="W1195" s="39">
        <v>0</v>
      </c>
      <c r="X1195" s="39">
        <v>0</v>
      </c>
      <c r="Y1195" s="39">
        <v>0</v>
      </c>
      <c r="Z1195" s="39">
        <v>0</v>
      </c>
      <c r="AA1195" s="39">
        <v>0</v>
      </c>
      <c r="AB1195" s="41">
        <v>2021</v>
      </c>
    </row>
    <row r="1196" spans="1:28" ht="35.25" customHeight="1">
      <c r="A1196" s="11">
        <v>1</v>
      </c>
      <c r="B1196" s="2">
        <f>SUBTOTAL(103,$A$800:A1196)</f>
        <v>395</v>
      </c>
      <c r="C1196" s="8" t="s">
        <v>920</v>
      </c>
      <c r="D1196" s="36">
        <f t="shared" si="62"/>
        <v>1877941</v>
      </c>
      <c r="E1196" s="39">
        <v>0</v>
      </c>
      <c r="F1196" s="39">
        <v>0</v>
      </c>
      <c r="G1196" s="39">
        <v>0</v>
      </c>
      <c r="H1196" s="39">
        <v>0</v>
      </c>
      <c r="I1196" s="39">
        <v>0</v>
      </c>
      <c r="J1196" s="39">
        <v>0</v>
      </c>
      <c r="K1196" s="40">
        <v>0</v>
      </c>
      <c r="L1196" s="39">
        <v>0</v>
      </c>
      <c r="M1196" s="39">
        <v>1877941</v>
      </c>
      <c r="N1196" s="39">
        <v>0</v>
      </c>
      <c r="O1196" s="39">
        <v>0</v>
      </c>
      <c r="P1196" s="39">
        <v>0</v>
      </c>
      <c r="Q1196" s="39">
        <v>0</v>
      </c>
      <c r="R1196" s="39">
        <v>0</v>
      </c>
      <c r="S1196" s="39">
        <v>0</v>
      </c>
      <c r="T1196" s="39">
        <v>0</v>
      </c>
      <c r="U1196" s="39">
        <v>0</v>
      </c>
      <c r="V1196" s="39">
        <v>0</v>
      </c>
      <c r="W1196" s="39">
        <v>0</v>
      </c>
      <c r="X1196" s="39">
        <v>0</v>
      </c>
      <c r="Y1196" s="39">
        <v>0</v>
      </c>
      <c r="Z1196" s="39">
        <v>0</v>
      </c>
      <c r="AA1196" s="39">
        <v>0</v>
      </c>
      <c r="AB1196" s="41">
        <v>2021</v>
      </c>
    </row>
    <row r="1197" spans="1:28" ht="35.25" customHeight="1">
      <c r="A1197" s="11">
        <v>1</v>
      </c>
      <c r="B1197" s="2">
        <f>SUBTOTAL(103,$A$800:A1197)</f>
        <v>396</v>
      </c>
      <c r="C1197" s="8" t="s">
        <v>1197</v>
      </c>
      <c r="D1197" s="36">
        <f t="shared" si="62"/>
        <v>1681088</v>
      </c>
      <c r="E1197" s="39">
        <v>0</v>
      </c>
      <c r="F1197" s="39">
        <v>0</v>
      </c>
      <c r="G1197" s="39">
        <v>0</v>
      </c>
      <c r="H1197" s="39">
        <v>0</v>
      </c>
      <c r="I1197" s="39">
        <v>0</v>
      </c>
      <c r="J1197" s="39">
        <v>0</v>
      </c>
      <c r="K1197" s="40">
        <v>0</v>
      </c>
      <c r="L1197" s="39">
        <v>0</v>
      </c>
      <c r="M1197" s="39">
        <v>1681088</v>
      </c>
      <c r="N1197" s="39">
        <v>0</v>
      </c>
      <c r="O1197" s="39">
        <v>0</v>
      </c>
      <c r="P1197" s="39">
        <v>0</v>
      </c>
      <c r="Q1197" s="39">
        <v>0</v>
      </c>
      <c r="R1197" s="39">
        <v>0</v>
      </c>
      <c r="S1197" s="39">
        <v>0</v>
      </c>
      <c r="T1197" s="39">
        <v>0</v>
      </c>
      <c r="U1197" s="39">
        <v>0</v>
      </c>
      <c r="V1197" s="39">
        <v>0</v>
      </c>
      <c r="W1197" s="39">
        <v>0</v>
      </c>
      <c r="X1197" s="39">
        <v>0</v>
      </c>
      <c r="Y1197" s="39">
        <v>0</v>
      </c>
      <c r="Z1197" s="39">
        <v>0</v>
      </c>
      <c r="AA1197" s="39">
        <v>0</v>
      </c>
      <c r="AB1197" s="41">
        <v>2021</v>
      </c>
    </row>
    <row r="1198" spans="1:28" ht="35.25" customHeight="1">
      <c r="A1198" s="11">
        <v>1</v>
      </c>
      <c r="B1198" s="2">
        <f>SUBTOTAL(103,$A$800:A1198)</f>
        <v>397</v>
      </c>
      <c r="C1198" s="8" t="s">
        <v>847</v>
      </c>
      <c r="D1198" s="36">
        <f t="shared" si="62"/>
        <v>1254910</v>
      </c>
      <c r="E1198" s="39">
        <v>0</v>
      </c>
      <c r="F1198" s="39">
        <v>0</v>
      </c>
      <c r="G1198" s="39">
        <v>0</v>
      </c>
      <c r="H1198" s="39">
        <v>0</v>
      </c>
      <c r="I1198" s="39">
        <v>0</v>
      </c>
      <c r="J1198" s="39">
        <v>0</v>
      </c>
      <c r="K1198" s="40">
        <v>0</v>
      </c>
      <c r="L1198" s="39">
        <v>0</v>
      </c>
      <c r="M1198" s="39">
        <v>1254910</v>
      </c>
      <c r="N1198" s="39">
        <v>0</v>
      </c>
      <c r="O1198" s="39">
        <v>0</v>
      </c>
      <c r="P1198" s="39">
        <v>0</v>
      </c>
      <c r="Q1198" s="39">
        <v>0</v>
      </c>
      <c r="R1198" s="39">
        <v>0</v>
      </c>
      <c r="S1198" s="39">
        <v>0</v>
      </c>
      <c r="T1198" s="39">
        <v>0</v>
      </c>
      <c r="U1198" s="39">
        <v>0</v>
      </c>
      <c r="V1198" s="39">
        <v>0</v>
      </c>
      <c r="W1198" s="39">
        <v>0</v>
      </c>
      <c r="X1198" s="39">
        <v>0</v>
      </c>
      <c r="Y1198" s="39">
        <v>0</v>
      </c>
      <c r="Z1198" s="39">
        <v>0</v>
      </c>
      <c r="AA1198" s="39">
        <v>0</v>
      </c>
      <c r="AB1198" s="41">
        <v>2021</v>
      </c>
    </row>
    <row r="1199" spans="1:28" ht="35.25" customHeight="1">
      <c r="A1199" s="11">
        <v>1</v>
      </c>
      <c r="B1199" s="2">
        <f>SUBTOTAL(103,$A$800:A1199)</f>
        <v>398</v>
      </c>
      <c r="C1199" s="8" t="s">
        <v>93</v>
      </c>
      <c r="D1199" s="36">
        <f t="shared" si="62"/>
        <v>134128.2</v>
      </c>
      <c r="E1199" s="39">
        <v>0</v>
      </c>
      <c r="F1199" s="39">
        <v>0</v>
      </c>
      <c r="G1199" s="39">
        <v>0</v>
      </c>
      <c r="H1199" s="39">
        <v>0</v>
      </c>
      <c r="I1199" s="39">
        <v>0</v>
      </c>
      <c r="J1199" s="39">
        <v>0</v>
      </c>
      <c r="K1199" s="40">
        <v>0</v>
      </c>
      <c r="L1199" s="39">
        <v>0</v>
      </c>
      <c r="M1199" s="39">
        <v>134128.2</v>
      </c>
      <c r="N1199" s="39">
        <v>0</v>
      </c>
      <c r="O1199" s="39">
        <v>0</v>
      </c>
      <c r="P1199" s="39">
        <v>0</v>
      </c>
      <c r="Q1199" s="39">
        <v>0</v>
      </c>
      <c r="R1199" s="39">
        <v>0</v>
      </c>
      <c r="S1199" s="39">
        <v>0</v>
      </c>
      <c r="T1199" s="39">
        <v>0</v>
      </c>
      <c r="U1199" s="39">
        <v>0</v>
      </c>
      <c r="V1199" s="39">
        <v>0</v>
      </c>
      <c r="W1199" s="39">
        <v>0</v>
      </c>
      <c r="X1199" s="39">
        <v>0</v>
      </c>
      <c r="Y1199" s="39">
        <v>0</v>
      </c>
      <c r="Z1199" s="39">
        <v>0</v>
      </c>
      <c r="AA1199" s="39">
        <v>0</v>
      </c>
      <c r="AB1199" s="41">
        <v>2021</v>
      </c>
    </row>
    <row r="1200" spans="1:28" ht="35.25" customHeight="1">
      <c r="A1200" s="11">
        <v>1</v>
      </c>
      <c r="B1200" s="2">
        <f>SUBTOTAL(103,$A$800:A1200)</f>
        <v>399</v>
      </c>
      <c r="C1200" s="8" t="s">
        <v>806</v>
      </c>
      <c r="D1200" s="36">
        <f t="shared" si="62"/>
        <v>1036870</v>
      </c>
      <c r="E1200" s="39">
        <v>0</v>
      </c>
      <c r="F1200" s="39">
        <v>0</v>
      </c>
      <c r="G1200" s="39">
        <v>0</v>
      </c>
      <c r="H1200" s="39">
        <v>0</v>
      </c>
      <c r="I1200" s="39">
        <v>0</v>
      </c>
      <c r="J1200" s="39">
        <v>0</v>
      </c>
      <c r="K1200" s="40">
        <v>0</v>
      </c>
      <c r="L1200" s="39">
        <v>0</v>
      </c>
      <c r="M1200" s="39">
        <v>0</v>
      </c>
      <c r="N1200" s="39">
        <v>0</v>
      </c>
      <c r="O1200" s="39">
        <v>1036870</v>
      </c>
      <c r="P1200" s="39">
        <v>0</v>
      </c>
      <c r="Q1200" s="39">
        <v>0</v>
      </c>
      <c r="R1200" s="39">
        <v>0</v>
      </c>
      <c r="S1200" s="39">
        <v>0</v>
      </c>
      <c r="T1200" s="39">
        <v>0</v>
      </c>
      <c r="U1200" s="39">
        <v>0</v>
      </c>
      <c r="V1200" s="39">
        <v>0</v>
      </c>
      <c r="W1200" s="39">
        <v>0</v>
      </c>
      <c r="X1200" s="39">
        <v>0</v>
      </c>
      <c r="Y1200" s="39">
        <v>0</v>
      </c>
      <c r="Z1200" s="39">
        <v>0</v>
      </c>
      <c r="AA1200" s="39">
        <v>0</v>
      </c>
      <c r="AB1200" s="41">
        <v>2021</v>
      </c>
    </row>
    <row r="1201" spans="1:28" ht="35.25" customHeight="1">
      <c r="A1201" s="11">
        <v>1</v>
      </c>
      <c r="B1201" s="2">
        <f>SUBTOTAL(103,$A$800:A1201)</f>
        <v>400</v>
      </c>
      <c r="C1201" s="8" t="s">
        <v>1011</v>
      </c>
      <c r="D1201" s="36">
        <f t="shared" si="62"/>
        <v>9000</v>
      </c>
      <c r="E1201" s="39">
        <v>0</v>
      </c>
      <c r="F1201" s="39">
        <v>0</v>
      </c>
      <c r="G1201" s="39">
        <v>9000</v>
      </c>
      <c r="H1201" s="39">
        <v>0</v>
      </c>
      <c r="I1201" s="39">
        <v>0</v>
      </c>
      <c r="J1201" s="39">
        <v>0</v>
      </c>
      <c r="K1201" s="40">
        <v>0</v>
      </c>
      <c r="L1201" s="39">
        <v>0</v>
      </c>
      <c r="M1201" s="39">
        <v>0</v>
      </c>
      <c r="N1201" s="39">
        <v>0</v>
      </c>
      <c r="O1201" s="39">
        <v>0</v>
      </c>
      <c r="P1201" s="39">
        <v>0</v>
      </c>
      <c r="Q1201" s="39">
        <v>0</v>
      </c>
      <c r="R1201" s="39">
        <v>0</v>
      </c>
      <c r="S1201" s="39">
        <v>0</v>
      </c>
      <c r="T1201" s="39">
        <v>0</v>
      </c>
      <c r="U1201" s="39">
        <v>0</v>
      </c>
      <c r="V1201" s="39">
        <v>0</v>
      </c>
      <c r="W1201" s="39">
        <v>0</v>
      </c>
      <c r="X1201" s="39">
        <v>0</v>
      </c>
      <c r="Y1201" s="39">
        <v>0</v>
      </c>
      <c r="Z1201" s="39">
        <v>0</v>
      </c>
      <c r="AA1201" s="39">
        <v>0</v>
      </c>
      <c r="AB1201" s="41">
        <v>2021</v>
      </c>
    </row>
    <row r="1202" spans="1:28" ht="35.25" customHeight="1">
      <c r="A1202" s="11">
        <v>1</v>
      </c>
      <c r="B1202" s="2">
        <f>SUBTOTAL(103,$A$800:A1202)</f>
        <v>401</v>
      </c>
      <c r="C1202" s="8" t="s">
        <v>478</v>
      </c>
      <c r="D1202" s="36">
        <f t="shared" si="62"/>
        <v>5556000</v>
      </c>
      <c r="E1202" s="39">
        <v>0</v>
      </c>
      <c r="F1202" s="39">
        <v>0</v>
      </c>
      <c r="G1202" s="39">
        <v>0</v>
      </c>
      <c r="H1202" s="39">
        <v>0</v>
      </c>
      <c r="I1202" s="39">
        <v>0</v>
      </c>
      <c r="J1202" s="39">
        <v>0</v>
      </c>
      <c r="K1202" s="40">
        <v>3</v>
      </c>
      <c r="L1202" s="39">
        <v>5556000</v>
      </c>
      <c r="M1202" s="39">
        <v>0</v>
      </c>
      <c r="N1202" s="39">
        <v>0</v>
      </c>
      <c r="O1202" s="39">
        <v>0</v>
      </c>
      <c r="P1202" s="39">
        <v>0</v>
      </c>
      <c r="Q1202" s="39">
        <v>0</v>
      </c>
      <c r="R1202" s="39">
        <v>0</v>
      </c>
      <c r="S1202" s="39">
        <v>0</v>
      </c>
      <c r="T1202" s="39">
        <v>0</v>
      </c>
      <c r="U1202" s="39">
        <v>0</v>
      </c>
      <c r="V1202" s="39">
        <v>0</v>
      </c>
      <c r="W1202" s="39">
        <v>0</v>
      </c>
      <c r="X1202" s="39">
        <v>0</v>
      </c>
      <c r="Y1202" s="39">
        <v>0</v>
      </c>
      <c r="Z1202" s="39">
        <v>0</v>
      </c>
      <c r="AA1202" s="39">
        <v>0</v>
      </c>
      <c r="AB1202" s="41">
        <v>2021</v>
      </c>
    </row>
    <row r="1203" spans="1:28" ht="35.25" customHeight="1">
      <c r="A1203" s="11">
        <v>1</v>
      </c>
      <c r="B1203" s="2">
        <f>SUBTOTAL(103,$A$800:A1203)</f>
        <v>402</v>
      </c>
      <c r="C1203" s="8" t="s">
        <v>653</v>
      </c>
      <c r="D1203" s="36">
        <f t="shared" si="62"/>
        <v>347000</v>
      </c>
      <c r="E1203" s="39">
        <v>0</v>
      </c>
      <c r="F1203" s="39">
        <v>0</v>
      </c>
      <c r="G1203" s="39">
        <v>0</v>
      </c>
      <c r="H1203" s="39">
        <v>0</v>
      </c>
      <c r="I1203" s="39">
        <v>0</v>
      </c>
      <c r="J1203" s="39">
        <v>0</v>
      </c>
      <c r="K1203" s="40">
        <v>0</v>
      </c>
      <c r="L1203" s="39">
        <v>0</v>
      </c>
      <c r="M1203" s="39">
        <f>257000+90000</f>
        <v>347000</v>
      </c>
      <c r="N1203" s="39">
        <v>0</v>
      </c>
      <c r="O1203" s="39">
        <v>0</v>
      </c>
      <c r="P1203" s="39">
        <v>0</v>
      </c>
      <c r="Q1203" s="39">
        <v>0</v>
      </c>
      <c r="R1203" s="39">
        <v>0</v>
      </c>
      <c r="S1203" s="39">
        <v>0</v>
      </c>
      <c r="T1203" s="39">
        <v>0</v>
      </c>
      <c r="U1203" s="39">
        <v>0</v>
      </c>
      <c r="V1203" s="39">
        <v>0</v>
      </c>
      <c r="W1203" s="39">
        <v>0</v>
      </c>
      <c r="X1203" s="39">
        <v>0</v>
      </c>
      <c r="Y1203" s="39">
        <v>0</v>
      </c>
      <c r="Z1203" s="39">
        <v>0</v>
      </c>
      <c r="AA1203" s="39">
        <v>0</v>
      </c>
      <c r="AB1203" s="41">
        <v>2021</v>
      </c>
    </row>
    <row r="1204" spans="1:28" ht="35.25" customHeight="1">
      <c r="A1204" s="11">
        <v>1</v>
      </c>
      <c r="B1204" s="2">
        <f>SUBTOTAL(103,$A$800:A1204)</f>
        <v>403</v>
      </c>
      <c r="C1204" s="8" t="s">
        <v>1108</v>
      </c>
      <c r="D1204" s="36">
        <f t="shared" si="62"/>
        <v>2147745</v>
      </c>
      <c r="E1204" s="39">
        <v>0</v>
      </c>
      <c r="F1204" s="39">
        <v>0</v>
      </c>
      <c r="G1204" s="39">
        <v>0</v>
      </c>
      <c r="H1204" s="39">
        <v>56615</v>
      </c>
      <c r="I1204" s="39">
        <v>1704530</v>
      </c>
      <c r="J1204" s="39">
        <v>0</v>
      </c>
      <c r="K1204" s="40">
        <v>0</v>
      </c>
      <c r="L1204" s="39">
        <v>0</v>
      </c>
      <c r="M1204" s="39">
        <v>0</v>
      </c>
      <c r="N1204" s="39">
        <v>0</v>
      </c>
      <c r="O1204" s="39">
        <v>386600</v>
      </c>
      <c r="P1204" s="39">
        <v>0</v>
      </c>
      <c r="Q1204" s="39">
        <v>0</v>
      </c>
      <c r="R1204" s="39">
        <v>0</v>
      </c>
      <c r="S1204" s="39">
        <v>0</v>
      </c>
      <c r="T1204" s="39">
        <v>0</v>
      </c>
      <c r="U1204" s="39">
        <v>0</v>
      </c>
      <c r="V1204" s="39">
        <v>0</v>
      </c>
      <c r="W1204" s="39">
        <v>0</v>
      </c>
      <c r="X1204" s="39">
        <v>0</v>
      </c>
      <c r="Y1204" s="39">
        <v>0</v>
      </c>
      <c r="Z1204" s="39">
        <v>0</v>
      </c>
      <c r="AA1204" s="39">
        <v>0</v>
      </c>
      <c r="AB1204" s="41">
        <v>2021</v>
      </c>
    </row>
    <row r="1205" spans="1:28" ht="35.25" customHeight="1">
      <c r="A1205" s="11">
        <v>1</v>
      </c>
      <c r="B1205" s="2">
        <f>SUBTOTAL(103,$A$800:A1205)</f>
        <v>404</v>
      </c>
      <c r="C1205" s="8" t="s">
        <v>766</v>
      </c>
      <c r="D1205" s="36">
        <f t="shared" si="62"/>
        <v>458134</v>
      </c>
      <c r="E1205" s="39">
        <v>0</v>
      </c>
      <c r="F1205" s="39">
        <v>0</v>
      </c>
      <c r="G1205" s="39">
        <v>320018</v>
      </c>
      <c r="H1205" s="39">
        <v>138116</v>
      </c>
      <c r="I1205" s="39">
        <v>0</v>
      </c>
      <c r="J1205" s="39">
        <v>0</v>
      </c>
      <c r="K1205" s="40">
        <v>0</v>
      </c>
      <c r="L1205" s="39">
        <v>0</v>
      </c>
      <c r="M1205" s="39">
        <v>0</v>
      </c>
      <c r="N1205" s="39">
        <v>0</v>
      </c>
      <c r="O1205" s="39">
        <v>0</v>
      </c>
      <c r="P1205" s="39">
        <v>0</v>
      </c>
      <c r="Q1205" s="39">
        <v>0</v>
      </c>
      <c r="R1205" s="39">
        <v>0</v>
      </c>
      <c r="S1205" s="39">
        <v>0</v>
      </c>
      <c r="T1205" s="39">
        <v>0</v>
      </c>
      <c r="U1205" s="39">
        <v>0</v>
      </c>
      <c r="V1205" s="39">
        <v>0</v>
      </c>
      <c r="W1205" s="39">
        <v>0</v>
      </c>
      <c r="X1205" s="39">
        <v>0</v>
      </c>
      <c r="Y1205" s="39">
        <v>0</v>
      </c>
      <c r="Z1205" s="39">
        <v>0</v>
      </c>
      <c r="AA1205" s="39">
        <v>0</v>
      </c>
      <c r="AB1205" s="41">
        <v>2021</v>
      </c>
    </row>
    <row r="1206" spans="1:28" ht="35.25" customHeight="1">
      <c r="A1206" s="11">
        <v>1</v>
      </c>
      <c r="B1206" s="2">
        <f>SUBTOTAL(103,$A$800:A1206)</f>
        <v>405</v>
      </c>
      <c r="C1206" s="8" t="s">
        <v>611</v>
      </c>
      <c r="D1206" s="36">
        <f t="shared" si="62"/>
        <v>187107</v>
      </c>
      <c r="E1206" s="39">
        <v>0</v>
      </c>
      <c r="F1206" s="39">
        <v>0</v>
      </c>
      <c r="G1206" s="39">
        <v>0</v>
      </c>
      <c r="H1206" s="39">
        <v>17350</v>
      </c>
      <c r="I1206" s="39">
        <v>0</v>
      </c>
      <c r="J1206" s="39">
        <v>0</v>
      </c>
      <c r="K1206" s="40">
        <v>0</v>
      </c>
      <c r="L1206" s="39">
        <v>0</v>
      </c>
      <c r="M1206" s="39">
        <v>169757</v>
      </c>
      <c r="N1206" s="39">
        <v>0</v>
      </c>
      <c r="O1206" s="39">
        <v>0</v>
      </c>
      <c r="P1206" s="39">
        <v>0</v>
      </c>
      <c r="Q1206" s="39">
        <v>0</v>
      </c>
      <c r="R1206" s="39">
        <v>0</v>
      </c>
      <c r="S1206" s="39">
        <v>0</v>
      </c>
      <c r="T1206" s="39">
        <v>0</v>
      </c>
      <c r="U1206" s="39">
        <v>0</v>
      </c>
      <c r="V1206" s="39">
        <v>0</v>
      </c>
      <c r="W1206" s="39">
        <v>0</v>
      </c>
      <c r="X1206" s="39">
        <v>0</v>
      </c>
      <c r="Y1206" s="39">
        <v>0</v>
      </c>
      <c r="Z1206" s="39">
        <v>0</v>
      </c>
      <c r="AA1206" s="39">
        <v>0</v>
      </c>
      <c r="AB1206" s="41">
        <v>2021</v>
      </c>
    </row>
    <row r="1207" spans="1:28" ht="35.25" customHeight="1">
      <c r="A1207" s="11">
        <v>1</v>
      </c>
      <c r="B1207" s="2">
        <f>SUBTOTAL(103,$A$800:A1207)</f>
        <v>406</v>
      </c>
      <c r="C1207" s="8" t="s">
        <v>58</v>
      </c>
      <c r="D1207" s="36">
        <f t="shared" si="62"/>
        <v>2237020</v>
      </c>
      <c r="E1207" s="39">
        <v>0</v>
      </c>
      <c r="F1207" s="39">
        <v>0</v>
      </c>
      <c r="G1207" s="39">
        <v>0</v>
      </c>
      <c r="H1207" s="39">
        <v>0</v>
      </c>
      <c r="I1207" s="39">
        <v>0</v>
      </c>
      <c r="J1207" s="39">
        <v>0</v>
      </c>
      <c r="K1207" s="40">
        <v>1</v>
      </c>
      <c r="L1207" s="39">
        <v>2237020</v>
      </c>
      <c r="M1207" s="39">
        <v>0</v>
      </c>
      <c r="N1207" s="39">
        <v>0</v>
      </c>
      <c r="O1207" s="39">
        <v>0</v>
      </c>
      <c r="P1207" s="39">
        <v>0</v>
      </c>
      <c r="Q1207" s="39">
        <v>0</v>
      </c>
      <c r="R1207" s="39">
        <v>0</v>
      </c>
      <c r="S1207" s="39">
        <v>0</v>
      </c>
      <c r="T1207" s="39">
        <v>0</v>
      </c>
      <c r="U1207" s="39">
        <v>0</v>
      </c>
      <c r="V1207" s="39">
        <v>0</v>
      </c>
      <c r="W1207" s="39">
        <v>0</v>
      </c>
      <c r="X1207" s="39">
        <v>0</v>
      </c>
      <c r="Y1207" s="39">
        <v>0</v>
      </c>
      <c r="Z1207" s="39">
        <v>0</v>
      </c>
      <c r="AA1207" s="39">
        <v>0</v>
      </c>
      <c r="AB1207" s="41">
        <v>2021</v>
      </c>
    </row>
    <row r="1208" spans="1:28" ht="35.25" customHeight="1">
      <c r="A1208" s="11">
        <v>1</v>
      </c>
      <c r="B1208" s="2">
        <f>SUBTOTAL(103,$A$800:A1208)</f>
        <v>407</v>
      </c>
      <c r="C1208" s="8" t="s">
        <v>655</v>
      </c>
      <c r="D1208" s="36">
        <f t="shared" si="62"/>
        <v>234400</v>
      </c>
      <c r="E1208" s="39">
        <v>0</v>
      </c>
      <c r="F1208" s="39">
        <v>0</v>
      </c>
      <c r="G1208" s="39">
        <v>0</v>
      </c>
      <c r="H1208" s="39">
        <v>0</v>
      </c>
      <c r="I1208" s="39">
        <v>0</v>
      </c>
      <c r="J1208" s="39">
        <v>0</v>
      </c>
      <c r="K1208" s="40">
        <v>0</v>
      </c>
      <c r="L1208" s="39">
        <v>0</v>
      </c>
      <c r="M1208" s="39">
        <v>0</v>
      </c>
      <c r="N1208" s="39">
        <v>0</v>
      </c>
      <c r="O1208" s="39">
        <v>234400</v>
      </c>
      <c r="P1208" s="39">
        <v>0</v>
      </c>
      <c r="Q1208" s="39">
        <v>0</v>
      </c>
      <c r="R1208" s="39">
        <v>0</v>
      </c>
      <c r="S1208" s="39">
        <v>0</v>
      </c>
      <c r="T1208" s="39">
        <v>0</v>
      </c>
      <c r="U1208" s="39">
        <v>0</v>
      </c>
      <c r="V1208" s="39">
        <v>0</v>
      </c>
      <c r="W1208" s="39">
        <v>0</v>
      </c>
      <c r="X1208" s="39">
        <v>0</v>
      </c>
      <c r="Y1208" s="39">
        <v>0</v>
      </c>
      <c r="Z1208" s="39">
        <v>0</v>
      </c>
      <c r="AA1208" s="39">
        <v>0</v>
      </c>
      <c r="AB1208" s="41">
        <v>2021</v>
      </c>
    </row>
    <row r="1209" spans="1:28" ht="35.25" customHeight="1">
      <c r="A1209" s="11">
        <v>1</v>
      </c>
      <c r="B1209" s="2">
        <f>SUBTOTAL(103,$A$800:A1209)</f>
        <v>408</v>
      </c>
      <c r="C1209" s="8" t="s">
        <v>1238</v>
      </c>
      <c r="D1209" s="36">
        <f t="shared" si="62"/>
        <v>674818.9</v>
      </c>
      <c r="E1209" s="39">
        <v>0</v>
      </c>
      <c r="F1209" s="39">
        <v>0</v>
      </c>
      <c r="G1209" s="39">
        <v>0</v>
      </c>
      <c r="H1209" s="39">
        <v>0</v>
      </c>
      <c r="I1209" s="39">
        <v>0</v>
      </c>
      <c r="J1209" s="39">
        <v>0</v>
      </c>
      <c r="K1209" s="40">
        <v>0</v>
      </c>
      <c r="L1209" s="39">
        <v>0</v>
      </c>
      <c r="M1209" s="39">
        <v>674818.9</v>
      </c>
      <c r="N1209" s="39">
        <v>0</v>
      </c>
      <c r="O1209" s="39">
        <v>0</v>
      </c>
      <c r="P1209" s="39">
        <v>0</v>
      </c>
      <c r="Q1209" s="39">
        <v>0</v>
      </c>
      <c r="R1209" s="39">
        <v>0</v>
      </c>
      <c r="S1209" s="39">
        <v>0</v>
      </c>
      <c r="T1209" s="39">
        <v>0</v>
      </c>
      <c r="U1209" s="39">
        <v>0</v>
      </c>
      <c r="V1209" s="39">
        <v>0</v>
      </c>
      <c r="W1209" s="39">
        <v>0</v>
      </c>
      <c r="X1209" s="39">
        <v>0</v>
      </c>
      <c r="Y1209" s="39">
        <v>0</v>
      </c>
      <c r="Z1209" s="39">
        <v>0</v>
      </c>
      <c r="AA1209" s="39">
        <v>0</v>
      </c>
      <c r="AB1209" s="41">
        <v>2021</v>
      </c>
    </row>
    <row r="1210" spans="1:28" ht="35.25" customHeight="1">
      <c r="A1210" s="11">
        <v>1</v>
      </c>
      <c r="B1210" s="2">
        <f>SUBTOTAL(103,$A$800:A1210)</f>
        <v>409</v>
      </c>
      <c r="C1210" s="8" t="s">
        <v>1239</v>
      </c>
      <c r="D1210" s="36">
        <f t="shared" si="62"/>
        <v>2977431.1799999997</v>
      </c>
      <c r="E1210" s="39">
        <v>0</v>
      </c>
      <c r="F1210" s="39">
        <v>0</v>
      </c>
      <c r="G1210" s="39">
        <v>0</v>
      </c>
      <c r="H1210" s="39">
        <v>0</v>
      </c>
      <c r="I1210" s="39">
        <v>0</v>
      </c>
      <c r="J1210" s="39">
        <v>0</v>
      </c>
      <c r="K1210" s="40">
        <v>0</v>
      </c>
      <c r="L1210" s="39">
        <v>0</v>
      </c>
      <c r="M1210" s="39">
        <v>2977431.1799999997</v>
      </c>
      <c r="N1210" s="39">
        <v>0</v>
      </c>
      <c r="O1210" s="39">
        <v>0</v>
      </c>
      <c r="P1210" s="39">
        <v>0</v>
      </c>
      <c r="Q1210" s="39">
        <v>0</v>
      </c>
      <c r="R1210" s="39">
        <v>0</v>
      </c>
      <c r="S1210" s="39">
        <v>0</v>
      </c>
      <c r="T1210" s="39">
        <v>0</v>
      </c>
      <c r="U1210" s="39">
        <v>0</v>
      </c>
      <c r="V1210" s="39">
        <v>0</v>
      </c>
      <c r="W1210" s="39">
        <v>0</v>
      </c>
      <c r="X1210" s="39">
        <v>0</v>
      </c>
      <c r="Y1210" s="39">
        <v>0</v>
      </c>
      <c r="Z1210" s="39">
        <v>0</v>
      </c>
      <c r="AA1210" s="39">
        <v>0</v>
      </c>
      <c r="AB1210" s="41">
        <v>2021</v>
      </c>
    </row>
    <row r="1211" spans="1:28" ht="35.25" customHeight="1">
      <c r="A1211" s="11">
        <v>1</v>
      </c>
      <c r="B1211" s="2">
        <f>SUBTOTAL(103,$A$800:A1211)</f>
        <v>410</v>
      </c>
      <c r="C1211" s="8" t="s">
        <v>605</v>
      </c>
      <c r="D1211" s="36">
        <f t="shared" si="62"/>
        <v>437980</v>
      </c>
      <c r="E1211" s="39">
        <v>0</v>
      </c>
      <c r="F1211" s="39">
        <v>0</v>
      </c>
      <c r="G1211" s="39">
        <v>0</v>
      </c>
      <c r="H1211" s="39">
        <v>0</v>
      </c>
      <c r="I1211" s="39">
        <v>437980</v>
      </c>
      <c r="J1211" s="39">
        <v>0</v>
      </c>
      <c r="K1211" s="40">
        <v>0</v>
      </c>
      <c r="L1211" s="39">
        <v>0</v>
      </c>
      <c r="M1211" s="39">
        <v>0</v>
      </c>
      <c r="N1211" s="39">
        <v>0</v>
      </c>
      <c r="O1211" s="39">
        <v>0</v>
      </c>
      <c r="P1211" s="39">
        <v>0</v>
      </c>
      <c r="Q1211" s="39">
        <v>0</v>
      </c>
      <c r="R1211" s="39">
        <v>0</v>
      </c>
      <c r="S1211" s="39">
        <v>0</v>
      </c>
      <c r="T1211" s="39">
        <v>0</v>
      </c>
      <c r="U1211" s="39">
        <v>0</v>
      </c>
      <c r="V1211" s="39">
        <v>0</v>
      </c>
      <c r="W1211" s="39">
        <v>0</v>
      </c>
      <c r="X1211" s="39">
        <v>0</v>
      </c>
      <c r="Y1211" s="39">
        <v>0</v>
      </c>
      <c r="Z1211" s="39">
        <v>0</v>
      </c>
      <c r="AA1211" s="39">
        <v>0</v>
      </c>
      <c r="AB1211" s="41">
        <v>2021</v>
      </c>
    </row>
    <row r="1212" spans="1:28" ht="35.25" customHeight="1">
      <c r="A1212" s="11">
        <v>1</v>
      </c>
      <c r="B1212" s="2">
        <f>SUBTOTAL(103,$A$800:A1212)</f>
        <v>411</v>
      </c>
      <c r="C1212" s="8" t="s">
        <v>414</v>
      </c>
      <c r="D1212" s="36">
        <f t="shared" si="62"/>
        <v>1136720</v>
      </c>
      <c r="E1212" s="39">
        <v>0</v>
      </c>
      <c r="F1212" s="39">
        <v>0</v>
      </c>
      <c r="G1212" s="39">
        <v>0</v>
      </c>
      <c r="H1212" s="39">
        <v>0</v>
      </c>
      <c r="I1212" s="39">
        <v>0</v>
      </c>
      <c r="J1212" s="39">
        <v>0</v>
      </c>
      <c r="K1212" s="40">
        <v>0</v>
      </c>
      <c r="L1212" s="39">
        <v>0</v>
      </c>
      <c r="M1212" s="39">
        <v>1136720</v>
      </c>
      <c r="N1212" s="39">
        <v>0</v>
      </c>
      <c r="O1212" s="39">
        <v>0</v>
      </c>
      <c r="P1212" s="39">
        <v>0</v>
      </c>
      <c r="Q1212" s="39">
        <v>0</v>
      </c>
      <c r="R1212" s="39">
        <v>0</v>
      </c>
      <c r="S1212" s="39">
        <v>0</v>
      </c>
      <c r="T1212" s="39">
        <v>0</v>
      </c>
      <c r="U1212" s="39">
        <v>0</v>
      </c>
      <c r="V1212" s="39">
        <v>0</v>
      </c>
      <c r="W1212" s="39">
        <v>0</v>
      </c>
      <c r="X1212" s="39">
        <v>0</v>
      </c>
      <c r="Y1212" s="39">
        <v>0</v>
      </c>
      <c r="Z1212" s="39">
        <v>0</v>
      </c>
      <c r="AA1212" s="39">
        <v>0</v>
      </c>
      <c r="AB1212" s="41">
        <v>2021</v>
      </c>
    </row>
    <row r="1213" spans="1:28" ht="35.25" customHeight="1">
      <c r="A1213" s="11">
        <v>1</v>
      </c>
      <c r="B1213" s="2">
        <f>SUBTOTAL(103,$A$800:A1213)</f>
        <v>412</v>
      </c>
      <c r="C1213" s="8" t="s">
        <v>790</v>
      </c>
      <c r="D1213" s="36">
        <f t="shared" si="62"/>
        <v>345000</v>
      </c>
      <c r="E1213" s="39">
        <v>0</v>
      </c>
      <c r="F1213" s="39">
        <v>0</v>
      </c>
      <c r="G1213" s="39">
        <v>0</v>
      </c>
      <c r="H1213" s="39">
        <v>135000</v>
      </c>
      <c r="I1213" s="39">
        <f>150000+60000</f>
        <v>210000</v>
      </c>
      <c r="J1213" s="39">
        <v>0</v>
      </c>
      <c r="K1213" s="40">
        <v>0</v>
      </c>
      <c r="L1213" s="39">
        <v>0</v>
      </c>
      <c r="M1213" s="39">
        <v>0</v>
      </c>
      <c r="N1213" s="39">
        <v>0</v>
      </c>
      <c r="O1213" s="39">
        <v>0</v>
      </c>
      <c r="P1213" s="39">
        <v>0</v>
      </c>
      <c r="Q1213" s="39">
        <v>0</v>
      </c>
      <c r="R1213" s="39">
        <v>0</v>
      </c>
      <c r="S1213" s="39">
        <v>0</v>
      </c>
      <c r="T1213" s="39">
        <v>0</v>
      </c>
      <c r="U1213" s="39">
        <v>0</v>
      </c>
      <c r="V1213" s="39">
        <v>0</v>
      </c>
      <c r="W1213" s="39">
        <v>0</v>
      </c>
      <c r="X1213" s="39">
        <v>0</v>
      </c>
      <c r="Y1213" s="39">
        <v>0</v>
      </c>
      <c r="Z1213" s="39">
        <v>0</v>
      </c>
      <c r="AA1213" s="39">
        <v>0</v>
      </c>
      <c r="AB1213" s="41">
        <v>2021</v>
      </c>
    </row>
    <row r="1214" spans="1:28" ht="35.25" customHeight="1">
      <c r="A1214" s="11">
        <v>1</v>
      </c>
      <c r="B1214" s="2">
        <f>SUBTOTAL(103,$A$800:A1214)</f>
        <v>413</v>
      </c>
      <c r="C1214" s="8" t="s">
        <v>1109</v>
      </c>
      <c r="D1214" s="36">
        <f t="shared" si="62"/>
        <v>2756004.04</v>
      </c>
      <c r="E1214" s="39">
        <v>0</v>
      </c>
      <c r="F1214" s="39">
        <v>0</v>
      </c>
      <c r="G1214" s="39">
        <v>0</v>
      </c>
      <c r="H1214" s="39">
        <v>0</v>
      </c>
      <c r="I1214" s="39">
        <v>0</v>
      </c>
      <c r="J1214" s="39">
        <v>0</v>
      </c>
      <c r="K1214" s="40">
        <v>0</v>
      </c>
      <c r="L1214" s="39">
        <v>0</v>
      </c>
      <c r="M1214" s="39">
        <v>2756004.04</v>
      </c>
      <c r="N1214" s="39">
        <v>0</v>
      </c>
      <c r="O1214" s="39">
        <v>0</v>
      </c>
      <c r="P1214" s="39">
        <v>0</v>
      </c>
      <c r="Q1214" s="39">
        <v>0</v>
      </c>
      <c r="R1214" s="39">
        <v>0</v>
      </c>
      <c r="S1214" s="39">
        <v>0</v>
      </c>
      <c r="T1214" s="39">
        <v>0</v>
      </c>
      <c r="U1214" s="39">
        <v>0</v>
      </c>
      <c r="V1214" s="39">
        <v>0</v>
      </c>
      <c r="W1214" s="39">
        <v>0</v>
      </c>
      <c r="X1214" s="39">
        <v>0</v>
      </c>
      <c r="Y1214" s="39">
        <v>0</v>
      </c>
      <c r="Z1214" s="39">
        <v>0</v>
      </c>
      <c r="AA1214" s="39">
        <v>0</v>
      </c>
      <c r="AB1214" s="41">
        <v>2021</v>
      </c>
    </row>
    <row r="1215" spans="1:28" ht="35.25" customHeight="1">
      <c r="A1215" s="11">
        <v>1</v>
      </c>
      <c r="B1215" s="2">
        <f>SUBTOTAL(103,$A$800:A1215)</f>
        <v>414</v>
      </c>
      <c r="C1215" s="8" t="s">
        <v>1017</v>
      </c>
      <c r="D1215" s="36">
        <f t="shared" si="62"/>
        <v>3231414.71</v>
      </c>
      <c r="E1215" s="39">
        <v>0</v>
      </c>
      <c r="F1215" s="39">
        <v>0</v>
      </c>
      <c r="G1215" s="39">
        <v>0</v>
      </c>
      <c r="H1215" s="39">
        <v>0</v>
      </c>
      <c r="I1215" s="39">
        <v>0</v>
      </c>
      <c r="J1215" s="39">
        <v>0</v>
      </c>
      <c r="K1215" s="40">
        <v>0</v>
      </c>
      <c r="L1215" s="39">
        <v>0</v>
      </c>
      <c r="M1215" s="39">
        <v>0</v>
      </c>
      <c r="N1215" s="39">
        <v>0</v>
      </c>
      <c r="O1215" s="39">
        <v>3231414.71</v>
      </c>
      <c r="P1215" s="39">
        <v>0</v>
      </c>
      <c r="Q1215" s="39">
        <v>0</v>
      </c>
      <c r="R1215" s="39">
        <v>0</v>
      </c>
      <c r="S1215" s="39">
        <v>0</v>
      </c>
      <c r="T1215" s="39">
        <v>0</v>
      </c>
      <c r="U1215" s="39">
        <v>0</v>
      </c>
      <c r="V1215" s="39">
        <v>0</v>
      </c>
      <c r="W1215" s="39">
        <v>0</v>
      </c>
      <c r="X1215" s="39">
        <v>0</v>
      </c>
      <c r="Y1215" s="39">
        <v>0</v>
      </c>
      <c r="Z1215" s="39">
        <v>0</v>
      </c>
      <c r="AA1215" s="39">
        <v>0</v>
      </c>
      <c r="AB1215" s="41">
        <v>2021</v>
      </c>
    </row>
    <row r="1216" spans="1:28" ht="35.25" customHeight="1">
      <c r="A1216" s="11">
        <v>1</v>
      </c>
      <c r="B1216" s="2">
        <f>SUBTOTAL(103,$A$800:A1216)</f>
        <v>415</v>
      </c>
      <c r="C1216" s="8" t="s">
        <v>332</v>
      </c>
      <c r="D1216" s="36">
        <f t="shared" si="62"/>
        <v>368111.1</v>
      </c>
      <c r="E1216" s="39">
        <v>0</v>
      </c>
      <c r="F1216" s="39">
        <v>0</v>
      </c>
      <c r="G1216" s="39">
        <v>0</v>
      </c>
      <c r="H1216" s="39">
        <v>0</v>
      </c>
      <c r="I1216" s="39">
        <v>0</v>
      </c>
      <c r="J1216" s="39">
        <v>0</v>
      </c>
      <c r="K1216" s="40">
        <v>0</v>
      </c>
      <c r="L1216" s="39">
        <v>0</v>
      </c>
      <c r="M1216" s="39">
        <v>0</v>
      </c>
      <c r="N1216" s="39">
        <v>0</v>
      </c>
      <c r="O1216" s="39">
        <v>368111.1</v>
      </c>
      <c r="P1216" s="39">
        <v>0</v>
      </c>
      <c r="Q1216" s="39">
        <v>0</v>
      </c>
      <c r="R1216" s="39">
        <v>0</v>
      </c>
      <c r="S1216" s="39">
        <v>0</v>
      </c>
      <c r="T1216" s="39">
        <v>0</v>
      </c>
      <c r="U1216" s="39">
        <v>0</v>
      </c>
      <c r="V1216" s="39">
        <v>0</v>
      </c>
      <c r="W1216" s="39">
        <v>0</v>
      </c>
      <c r="X1216" s="39">
        <v>0</v>
      </c>
      <c r="Y1216" s="39">
        <v>0</v>
      </c>
      <c r="Z1216" s="39">
        <v>0</v>
      </c>
      <c r="AA1216" s="39">
        <v>0</v>
      </c>
      <c r="AB1216" s="41">
        <v>2021</v>
      </c>
    </row>
    <row r="1217" spans="1:28" ht="35.25" customHeight="1">
      <c r="A1217" s="11">
        <v>1</v>
      </c>
      <c r="B1217" s="2">
        <f>SUBTOTAL(103,$A$800:A1217)</f>
        <v>416</v>
      </c>
      <c r="C1217" s="8" t="s">
        <v>416</v>
      </c>
      <c r="D1217" s="36">
        <f t="shared" si="62"/>
        <v>932216</v>
      </c>
      <c r="E1217" s="39">
        <v>932216</v>
      </c>
      <c r="F1217" s="39">
        <v>0</v>
      </c>
      <c r="G1217" s="39">
        <v>0</v>
      </c>
      <c r="H1217" s="39">
        <v>0</v>
      </c>
      <c r="I1217" s="39">
        <v>0</v>
      </c>
      <c r="J1217" s="39">
        <v>0</v>
      </c>
      <c r="K1217" s="40">
        <v>0</v>
      </c>
      <c r="L1217" s="39">
        <v>0</v>
      </c>
      <c r="M1217" s="39">
        <v>0</v>
      </c>
      <c r="N1217" s="39">
        <v>0</v>
      </c>
      <c r="O1217" s="39">
        <v>0</v>
      </c>
      <c r="P1217" s="39">
        <v>0</v>
      </c>
      <c r="Q1217" s="39">
        <v>0</v>
      </c>
      <c r="R1217" s="39">
        <v>0</v>
      </c>
      <c r="S1217" s="39">
        <v>0</v>
      </c>
      <c r="T1217" s="39">
        <v>0</v>
      </c>
      <c r="U1217" s="39">
        <v>0</v>
      </c>
      <c r="V1217" s="39">
        <v>0</v>
      </c>
      <c r="W1217" s="39">
        <v>0</v>
      </c>
      <c r="X1217" s="39">
        <v>0</v>
      </c>
      <c r="Y1217" s="39">
        <v>0</v>
      </c>
      <c r="Z1217" s="39">
        <v>0</v>
      </c>
      <c r="AA1217" s="39">
        <v>0</v>
      </c>
      <c r="AB1217" s="41">
        <v>2021</v>
      </c>
    </row>
    <row r="1218" spans="1:28" ht="35.25" customHeight="1">
      <c r="A1218" s="11">
        <v>1</v>
      </c>
      <c r="B1218" s="2">
        <f>SUBTOTAL(103,$A$800:A1218)</f>
        <v>417</v>
      </c>
      <c r="C1218" s="8" t="s">
        <v>656</v>
      </c>
      <c r="D1218" s="36">
        <f t="shared" si="62"/>
        <v>135219</v>
      </c>
      <c r="E1218" s="39">
        <v>135219</v>
      </c>
      <c r="F1218" s="39">
        <v>0</v>
      </c>
      <c r="G1218" s="39">
        <v>0</v>
      </c>
      <c r="H1218" s="39">
        <v>0</v>
      </c>
      <c r="I1218" s="39">
        <v>0</v>
      </c>
      <c r="J1218" s="39">
        <v>0</v>
      </c>
      <c r="K1218" s="40">
        <v>0</v>
      </c>
      <c r="L1218" s="39">
        <v>0</v>
      </c>
      <c r="M1218" s="39">
        <v>0</v>
      </c>
      <c r="N1218" s="39">
        <v>0</v>
      </c>
      <c r="O1218" s="39">
        <v>0</v>
      </c>
      <c r="P1218" s="39">
        <v>0</v>
      </c>
      <c r="Q1218" s="39">
        <v>0</v>
      </c>
      <c r="R1218" s="39">
        <v>0</v>
      </c>
      <c r="S1218" s="39">
        <v>0</v>
      </c>
      <c r="T1218" s="39">
        <v>0</v>
      </c>
      <c r="U1218" s="39">
        <v>0</v>
      </c>
      <c r="V1218" s="39">
        <v>0</v>
      </c>
      <c r="W1218" s="39">
        <v>0</v>
      </c>
      <c r="X1218" s="39">
        <v>0</v>
      </c>
      <c r="Y1218" s="39">
        <v>0</v>
      </c>
      <c r="Z1218" s="39">
        <v>0</v>
      </c>
      <c r="AA1218" s="39">
        <v>0</v>
      </c>
      <c r="AB1218" s="41">
        <v>2021</v>
      </c>
    </row>
    <row r="1219" spans="1:28" ht="35.25" customHeight="1">
      <c r="A1219" s="11">
        <v>1</v>
      </c>
      <c r="B1219" s="2">
        <f>SUBTOTAL(103,$A$800:A1219)</f>
        <v>418</v>
      </c>
      <c r="C1219" s="8" t="s">
        <v>536</v>
      </c>
      <c r="D1219" s="36">
        <f t="shared" si="62"/>
        <v>569598</v>
      </c>
      <c r="E1219" s="39">
        <v>0</v>
      </c>
      <c r="F1219" s="39">
        <v>0</v>
      </c>
      <c r="G1219" s="39">
        <v>0</v>
      </c>
      <c r="H1219" s="39">
        <v>0</v>
      </c>
      <c r="I1219" s="39">
        <v>0</v>
      </c>
      <c r="J1219" s="39">
        <v>0</v>
      </c>
      <c r="K1219" s="40">
        <v>0</v>
      </c>
      <c r="L1219" s="39">
        <v>0</v>
      </c>
      <c r="M1219" s="39">
        <v>0</v>
      </c>
      <c r="N1219" s="39">
        <v>0</v>
      </c>
      <c r="O1219" s="39">
        <v>569598</v>
      </c>
      <c r="P1219" s="39">
        <v>0</v>
      </c>
      <c r="Q1219" s="39">
        <v>0</v>
      </c>
      <c r="R1219" s="39">
        <v>0</v>
      </c>
      <c r="S1219" s="39">
        <v>0</v>
      </c>
      <c r="T1219" s="39">
        <v>0</v>
      </c>
      <c r="U1219" s="39">
        <v>0</v>
      </c>
      <c r="V1219" s="39">
        <v>0</v>
      </c>
      <c r="W1219" s="39">
        <v>0</v>
      </c>
      <c r="X1219" s="39">
        <v>0</v>
      </c>
      <c r="Y1219" s="39">
        <v>0</v>
      </c>
      <c r="Z1219" s="39">
        <v>0</v>
      </c>
      <c r="AA1219" s="39">
        <v>0</v>
      </c>
      <c r="AB1219" s="41">
        <v>2021</v>
      </c>
    </row>
    <row r="1220" spans="1:28" ht="35.25" customHeight="1">
      <c r="A1220" s="11">
        <v>1</v>
      </c>
      <c r="B1220" s="2">
        <f>SUBTOTAL(103,$A$800:A1220)</f>
        <v>419</v>
      </c>
      <c r="C1220" s="8" t="s">
        <v>791</v>
      </c>
      <c r="D1220" s="36">
        <f t="shared" si="62"/>
        <v>702346</v>
      </c>
      <c r="E1220" s="39">
        <v>0</v>
      </c>
      <c r="F1220" s="39">
        <v>0</v>
      </c>
      <c r="G1220" s="39">
        <v>0</v>
      </c>
      <c r="H1220" s="39">
        <v>228000</v>
      </c>
      <c r="I1220" s="39">
        <v>474346</v>
      </c>
      <c r="J1220" s="39">
        <v>0</v>
      </c>
      <c r="K1220" s="40">
        <v>0</v>
      </c>
      <c r="L1220" s="39">
        <v>0</v>
      </c>
      <c r="M1220" s="39">
        <v>0</v>
      </c>
      <c r="N1220" s="39">
        <v>0</v>
      </c>
      <c r="O1220" s="39">
        <v>0</v>
      </c>
      <c r="P1220" s="39">
        <v>0</v>
      </c>
      <c r="Q1220" s="39">
        <v>0</v>
      </c>
      <c r="R1220" s="39">
        <v>0</v>
      </c>
      <c r="S1220" s="39">
        <v>0</v>
      </c>
      <c r="T1220" s="39">
        <v>0</v>
      </c>
      <c r="U1220" s="39">
        <v>0</v>
      </c>
      <c r="V1220" s="39">
        <v>0</v>
      </c>
      <c r="W1220" s="39">
        <v>0</v>
      </c>
      <c r="X1220" s="39">
        <v>0</v>
      </c>
      <c r="Y1220" s="39">
        <v>0</v>
      </c>
      <c r="Z1220" s="39">
        <v>0</v>
      </c>
      <c r="AA1220" s="39">
        <v>0</v>
      </c>
      <c r="AB1220" s="41">
        <v>2021</v>
      </c>
    </row>
    <row r="1221" spans="1:28" ht="35.25" customHeight="1">
      <c r="A1221" s="11">
        <v>1</v>
      </c>
      <c r="B1221" s="2">
        <f>SUBTOTAL(103,$A$800:A1221)</f>
        <v>420</v>
      </c>
      <c r="C1221" s="8" t="s">
        <v>420</v>
      </c>
      <c r="D1221" s="36">
        <f t="shared" si="62"/>
        <v>809000</v>
      </c>
      <c r="E1221" s="39">
        <v>0</v>
      </c>
      <c r="F1221" s="39">
        <v>0</v>
      </c>
      <c r="G1221" s="39">
        <v>0</v>
      </c>
      <c r="H1221" s="39">
        <v>0</v>
      </c>
      <c r="I1221" s="39">
        <v>0</v>
      </c>
      <c r="J1221" s="39">
        <v>0</v>
      </c>
      <c r="K1221" s="40">
        <v>0</v>
      </c>
      <c r="L1221" s="39">
        <v>0</v>
      </c>
      <c r="M1221" s="39">
        <v>0</v>
      </c>
      <c r="N1221" s="39">
        <v>0</v>
      </c>
      <c r="O1221" s="39">
        <v>809000</v>
      </c>
      <c r="P1221" s="39">
        <v>0</v>
      </c>
      <c r="Q1221" s="39">
        <v>0</v>
      </c>
      <c r="R1221" s="39">
        <v>0</v>
      </c>
      <c r="S1221" s="39">
        <v>0</v>
      </c>
      <c r="T1221" s="39">
        <v>0</v>
      </c>
      <c r="U1221" s="39">
        <v>0</v>
      </c>
      <c r="V1221" s="39">
        <v>0</v>
      </c>
      <c r="W1221" s="39">
        <v>0</v>
      </c>
      <c r="X1221" s="39">
        <v>0</v>
      </c>
      <c r="Y1221" s="39">
        <v>0</v>
      </c>
      <c r="Z1221" s="39">
        <v>0</v>
      </c>
      <c r="AA1221" s="39">
        <v>0</v>
      </c>
      <c r="AB1221" s="41">
        <v>2021</v>
      </c>
    </row>
    <row r="1222" spans="1:28" ht="35.25" customHeight="1">
      <c r="A1222" s="11">
        <v>1</v>
      </c>
      <c r="B1222" s="2">
        <f>SUBTOTAL(103,$A$800:A1222)</f>
        <v>421</v>
      </c>
      <c r="C1222" s="8" t="s">
        <v>189</v>
      </c>
      <c r="D1222" s="36">
        <f t="shared" si="62"/>
        <v>5508000</v>
      </c>
      <c r="E1222" s="39">
        <v>0</v>
      </c>
      <c r="F1222" s="39">
        <v>0</v>
      </c>
      <c r="G1222" s="39">
        <v>0</v>
      </c>
      <c r="H1222" s="39">
        <v>0</v>
      </c>
      <c r="I1222" s="39">
        <v>0</v>
      </c>
      <c r="J1222" s="39">
        <v>0</v>
      </c>
      <c r="K1222" s="40">
        <v>3</v>
      </c>
      <c r="L1222" s="39">
        <v>5508000</v>
      </c>
      <c r="M1222" s="39">
        <v>0</v>
      </c>
      <c r="N1222" s="39">
        <v>0</v>
      </c>
      <c r="O1222" s="39">
        <v>0</v>
      </c>
      <c r="P1222" s="39">
        <v>0</v>
      </c>
      <c r="Q1222" s="39">
        <v>0</v>
      </c>
      <c r="R1222" s="39">
        <v>0</v>
      </c>
      <c r="S1222" s="39">
        <v>0</v>
      </c>
      <c r="T1222" s="39">
        <v>0</v>
      </c>
      <c r="U1222" s="39">
        <v>0</v>
      </c>
      <c r="V1222" s="39">
        <v>0</v>
      </c>
      <c r="W1222" s="39">
        <v>0</v>
      </c>
      <c r="X1222" s="39">
        <v>0</v>
      </c>
      <c r="Y1222" s="39">
        <v>0</v>
      </c>
      <c r="Z1222" s="39">
        <v>0</v>
      </c>
      <c r="AA1222" s="39">
        <v>0</v>
      </c>
      <c r="AB1222" s="41">
        <v>2021</v>
      </c>
    </row>
    <row r="1223" spans="1:28" ht="35.25" customHeight="1">
      <c r="A1223" s="11">
        <v>1</v>
      </c>
      <c r="B1223" s="2">
        <f>SUBTOTAL(103,$A$800:A1223)</f>
        <v>422</v>
      </c>
      <c r="C1223" s="8" t="s">
        <v>452</v>
      </c>
      <c r="D1223" s="36">
        <f t="shared" si="62"/>
        <v>2000000</v>
      </c>
      <c r="E1223" s="39">
        <v>0</v>
      </c>
      <c r="F1223" s="39">
        <v>0</v>
      </c>
      <c r="G1223" s="39">
        <v>0</v>
      </c>
      <c r="H1223" s="39">
        <v>0</v>
      </c>
      <c r="I1223" s="39">
        <v>0</v>
      </c>
      <c r="J1223" s="39">
        <v>0</v>
      </c>
      <c r="K1223" s="40">
        <v>1</v>
      </c>
      <c r="L1223" s="39">
        <v>2000000</v>
      </c>
      <c r="M1223" s="39">
        <v>0</v>
      </c>
      <c r="N1223" s="39">
        <v>0</v>
      </c>
      <c r="O1223" s="39">
        <v>0</v>
      </c>
      <c r="P1223" s="39">
        <v>0</v>
      </c>
      <c r="Q1223" s="39">
        <v>0</v>
      </c>
      <c r="R1223" s="39">
        <v>0</v>
      </c>
      <c r="S1223" s="39">
        <v>0</v>
      </c>
      <c r="T1223" s="39">
        <v>0</v>
      </c>
      <c r="U1223" s="39">
        <v>0</v>
      </c>
      <c r="V1223" s="39">
        <v>0</v>
      </c>
      <c r="W1223" s="39">
        <v>0</v>
      </c>
      <c r="X1223" s="39">
        <v>0</v>
      </c>
      <c r="Y1223" s="39">
        <v>0</v>
      </c>
      <c r="Z1223" s="39">
        <v>0</v>
      </c>
      <c r="AA1223" s="39">
        <v>0</v>
      </c>
      <c r="AB1223" s="41">
        <v>2021</v>
      </c>
    </row>
    <row r="1224" spans="1:28" ht="35.25" customHeight="1">
      <c r="A1224" s="11">
        <v>1</v>
      </c>
      <c r="B1224" s="2">
        <f>SUBTOTAL(103,$A$800:A1224)</f>
        <v>423</v>
      </c>
      <c r="C1224" s="8" t="s">
        <v>618</v>
      </c>
      <c r="D1224" s="36">
        <f t="shared" si="62"/>
        <v>959065</v>
      </c>
      <c r="E1224" s="39">
        <v>0</v>
      </c>
      <c r="F1224" s="39">
        <v>0</v>
      </c>
      <c r="G1224" s="39">
        <v>929265</v>
      </c>
      <c r="H1224" s="39">
        <v>0</v>
      </c>
      <c r="I1224" s="39">
        <v>0</v>
      </c>
      <c r="J1224" s="39">
        <v>0</v>
      </c>
      <c r="K1224" s="40">
        <v>0</v>
      </c>
      <c r="L1224" s="39">
        <v>0</v>
      </c>
      <c r="M1224" s="39">
        <v>0</v>
      </c>
      <c r="N1224" s="39">
        <v>0</v>
      </c>
      <c r="O1224" s="39">
        <v>29800</v>
      </c>
      <c r="P1224" s="39">
        <v>0</v>
      </c>
      <c r="Q1224" s="39">
        <v>0</v>
      </c>
      <c r="R1224" s="39">
        <v>0</v>
      </c>
      <c r="S1224" s="39">
        <v>0</v>
      </c>
      <c r="T1224" s="39">
        <v>0</v>
      </c>
      <c r="U1224" s="39">
        <v>0</v>
      </c>
      <c r="V1224" s="39">
        <v>0</v>
      </c>
      <c r="W1224" s="39">
        <v>0</v>
      </c>
      <c r="X1224" s="39">
        <v>0</v>
      </c>
      <c r="Y1224" s="39">
        <v>0</v>
      </c>
      <c r="Z1224" s="39">
        <v>0</v>
      </c>
      <c r="AA1224" s="39">
        <v>0</v>
      </c>
      <c r="AB1224" s="41">
        <v>2021</v>
      </c>
    </row>
    <row r="1225" spans="1:28" ht="35.25" customHeight="1">
      <c r="A1225" s="11">
        <v>1</v>
      </c>
      <c r="B1225" s="2">
        <f>SUBTOTAL(103,$A$800:A1225)</f>
        <v>424</v>
      </c>
      <c r="C1225" s="8" t="s">
        <v>708</v>
      </c>
      <c r="D1225" s="36">
        <f t="shared" si="62"/>
        <v>2281968.66</v>
      </c>
      <c r="E1225" s="39">
        <v>0</v>
      </c>
      <c r="F1225" s="39">
        <v>0</v>
      </c>
      <c r="G1225" s="39">
        <v>0</v>
      </c>
      <c r="H1225" s="39">
        <v>0</v>
      </c>
      <c r="I1225" s="39">
        <v>0</v>
      </c>
      <c r="J1225" s="39">
        <v>0</v>
      </c>
      <c r="K1225" s="40">
        <v>0</v>
      </c>
      <c r="L1225" s="39">
        <v>0</v>
      </c>
      <c r="M1225" s="39">
        <v>2281968.66</v>
      </c>
      <c r="N1225" s="39">
        <v>0</v>
      </c>
      <c r="O1225" s="39">
        <v>0</v>
      </c>
      <c r="P1225" s="39">
        <v>0</v>
      </c>
      <c r="Q1225" s="39">
        <v>0</v>
      </c>
      <c r="R1225" s="39">
        <v>0</v>
      </c>
      <c r="S1225" s="39">
        <v>0</v>
      </c>
      <c r="T1225" s="39">
        <v>0</v>
      </c>
      <c r="U1225" s="39">
        <v>0</v>
      </c>
      <c r="V1225" s="39">
        <v>0</v>
      </c>
      <c r="W1225" s="39">
        <v>0</v>
      </c>
      <c r="X1225" s="39">
        <v>0</v>
      </c>
      <c r="Y1225" s="39">
        <v>0</v>
      </c>
      <c r="Z1225" s="39">
        <v>0</v>
      </c>
      <c r="AA1225" s="39">
        <v>0</v>
      </c>
      <c r="AB1225" s="41">
        <v>2021</v>
      </c>
    </row>
    <row r="1226" spans="1:28" ht="35.25" customHeight="1">
      <c r="A1226" s="11">
        <v>1</v>
      </c>
      <c r="B1226" s="2">
        <f>SUBTOTAL(103,$A$800:A1226)</f>
        <v>425</v>
      </c>
      <c r="C1226" s="8" t="s">
        <v>574</v>
      </c>
      <c r="D1226" s="36">
        <f t="shared" si="62"/>
        <v>826030</v>
      </c>
      <c r="E1226" s="39">
        <v>148969</v>
      </c>
      <c r="F1226" s="39">
        <v>0</v>
      </c>
      <c r="G1226" s="39">
        <v>0</v>
      </c>
      <c r="H1226" s="39">
        <v>0</v>
      </c>
      <c r="I1226" s="39">
        <v>677061</v>
      </c>
      <c r="J1226" s="39">
        <v>0</v>
      </c>
      <c r="K1226" s="40">
        <v>0</v>
      </c>
      <c r="L1226" s="39">
        <v>0</v>
      </c>
      <c r="M1226" s="39">
        <v>0</v>
      </c>
      <c r="N1226" s="39">
        <v>0</v>
      </c>
      <c r="O1226" s="39">
        <v>0</v>
      </c>
      <c r="P1226" s="39">
        <v>0</v>
      </c>
      <c r="Q1226" s="39">
        <v>0</v>
      </c>
      <c r="R1226" s="39">
        <v>0</v>
      </c>
      <c r="S1226" s="39">
        <v>0</v>
      </c>
      <c r="T1226" s="39">
        <v>0</v>
      </c>
      <c r="U1226" s="39">
        <v>0</v>
      </c>
      <c r="V1226" s="39">
        <v>0</v>
      </c>
      <c r="W1226" s="39">
        <v>0</v>
      </c>
      <c r="X1226" s="39">
        <v>0</v>
      </c>
      <c r="Y1226" s="39">
        <v>0</v>
      </c>
      <c r="Z1226" s="39">
        <v>0</v>
      </c>
      <c r="AA1226" s="39">
        <v>0</v>
      </c>
      <c r="AB1226" s="41">
        <v>2021</v>
      </c>
    </row>
    <row r="1227" spans="1:28" ht="35.25" customHeight="1">
      <c r="A1227" s="11">
        <v>1</v>
      </c>
      <c r="B1227" s="2">
        <f>SUBTOTAL(103,$A$800:A1227)</f>
        <v>426</v>
      </c>
      <c r="C1227" s="8" t="s">
        <v>807</v>
      </c>
      <c r="D1227" s="36">
        <f t="shared" si="62"/>
        <v>3886000</v>
      </c>
      <c r="E1227" s="39">
        <v>0</v>
      </c>
      <c r="F1227" s="39">
        <v>0</v>
      </c>
      <c r="G1227" s="39">
        <v>0</v>
      </c>
      <c r="H1227" s="39">
        <v>0</v>
      </c>
      <c r="I1227" s="39">
        <v>0</v>
      </c>
      <c r="J1227" s="39">
        <v>0</v>
      </c>
      <c r="K1227" s="40">
        <v>2</v>
      </c>
      <c r="L1227" s="39">
        <v>3886000</v>
      </c>
      <c r="M1227" s="39">
        <v>0</v>
      </c>
      <c r="N1227" s="39">
        <v>0</v>
      </c>
      <c r="O1227" s="39">
        <v>0</v>
      </c>
      <c r="P1227" s="39">
        <v>0</v>
      </c>
      <c r="Q1227" s="39">
        <v>0</v>
      </c>
      <c r="R1227" s="39">
        <v>0</v>
      </c>
      <c r="S1227" s="39">
        <v>0</v>
      </c>
      <c r="T1227" s="39">
        <v>0</v>
      </c>
      <c r="U1227" s="39">
        <v>0</v>
      </c>
      <c r="V1227" s="39">
        <v>0</v>
      </c>
      <c r="W1227" s="39">
        <v>0</v>
      </c>
      <c r="X1227" s="39">
        <v>0</v>
      </c>
      <c r="Y1227" s="39">
        <v>0</v>
      </c>
      <c r="Z1227" s="39">
        <v>0</v>
      </c>
      <c r="AA1227" s="39">
        <v>0</v>
      </c>
      <c r="AB1227" s="41">
        <v>2021</v>
      </c>
    </row>
    <row r="1228" spans="1:28" ht="35.25" customHeight="1">
      <c r="A1228" s="11">
        <v>1</v>
      </c>
      <c r="B1228" s="2">
        <f>SUBTOTAL(103,$A$800:A1228)</f>
        <v>427</v>
      </c>
      <c r="C1228" s="8" t="s">
        <v>190</v>
      </c>
      <c r="D1228" s="36">
        <f t="shared" si="62"/>
        <v>1850000</v>
      </c>
      <c r="E1228" s="39">
        <v>0</v>
      </c>
      <c r="F1228" s="39">
        <v>0</v>
      </c>
      <c r="G1228" s="39">
        <v>0</v>
      </c>
      <c r="H1228" s="39">
        <v>0</v>
      </c>
      <c r="I1228" s="39">
        <v>0</v>
      </c>
      <c r="J1228" s="39">
        <v>0</v>
      </c>
      <c r="K1228" s="40">
        <v>1</v>
      </c>
      <c r="L1228" s="39">
        <v>1850000</v>
      </c>
      <c r="M1228" s="39">
        <v>0</v>
      </c>
      <c r="N1228" s="39">
        <v>0</v>
      </c>
      <c r="O1228" s="39">
        <v>0</v>
      </c>
      <c r="P1228" s="39">
        <v>0</v>
      </c>
      <c r="Q1228" s="39">
        <v>0</v>
      </c>
      <c r="R1228" s="39">
        <v>0</v>
      </c>
      <c r="S1228" s="39">
        <v>0</v>
      </c>
      <c r="T1228" s="39">
        <v>0</v>
      </c>
      <c r="U1228" s="39">
        <v>0</v>
      </c>
      <c r="V1228" s="39">
        <v>0</v>
      </c>
      <c r="W1228" s="39">
        <v>0</v>
      </c>
      <c r="X1228" s="39">
        <v>0</v>
      </c>
      <c r="Y1228" s="39">
        <v>0</v>
      </c>
      <c r="Z1228" s="39">
        <v>0</v>
      </c>
      <c r="AA1228" s="39">
        <v>0</v>
      </c>
      <c r="AB1228" s="41">
        <v>2021</v>
      </c>
    </row>
    <row r="1229" spans="1:28" ht="35.25" customHeight="1">
      <c r="A1229" s="11">
        <v>1</v>
      </c>
      <c r="B1229" s="2">
        <f>SUBTOTAL(103,$A$800:A1229)</f>
        <v>428</v>
      </c>
      <c r="C1229" s="8" t="s">
        <v>745</v>
      </c>
      <c r="D1229" s="36">
        <f t="shared" si="62"/>
        <v>176878.18</v>
      </c>
      <c r="E1229" s="39">
        <v>176878.18</v>
      </c>
      <c r="F1229" s="39">
        <v>0</v>
      </c>
      <c r="G1229" s="39">
        <v>0</v>
      </c>
      <c r="H1229" s="39">
        <v>0</v>
      </c>
      <c r="I1229" s="39">
        <v>0</v>
      </c>
      <c r="J1229" s="39">
        <v>0</v>
      </c>
      <c r="K1229" s="40">
        <v>0</v>
      </c>
      <c r="L1229" s="39">
        <v>0</v>
      </c>
      <c r="M1229" s="39">
        <v>0</v>
      </c>
      <c r="N1229" s="39">
        <v>0</v>
      </c>
      <c r="O1229" s="39">
        <v>0</v>
      </c>
      <c r="P1229" s="39">
        <v>0</v>
      </c>
      <c r="Q1229" s="39">
        <v>0</v>
      </c>
      <c r="R1229" s="39">
        <v>0</v>
      </c>
      <c r="S1229" s="39">
        <v>0</v>
      </c>
      <c r="T1229" s="39">
        <v>0</v>
      </c>
      <c r="U1229" s="39">
        <v>0</v>
      </c>
      <c r="V1229" s="39">
        <v>0</v>
      </c>
      <c r="W1229" s="39">
        <v>0</v>
      </c>
      <c r="X1229" s="39">
        <v>0</v>
      </c>
      <c r="Y1229" s="39">
        <v>0</v>
      </c>
      <c r="Z1229" s="39">
        <v>0</v>
      </c>
      <c r="AA1229" s="39">
        <v>0</v>
      </c>
      <c r="AB1229" s="41">
        <v>2021</v>
      </c>
    </row>
    <row r="1230" spans="1:28" ht="35.25" customHeight="1">
      <c r="A1230" s="11">
        <v>1</v>
      </c>
      <c r="B1230" s="2">
        <f>SUBTOTAL(103,$A$800:A1230)</f>
        <v>429</v>
      </c>
      <c r="C1230" s="8" t="s">
        <v>746</v>
      </c>
      <c r="D1230" s="36">
        <f t="shared" si="62"/>
        <v>176878.18</v>
      </c>
      <c r="E1230" s="39">
        <v>176878.18</v>
      </c>
      <c r="F1230" s="39">
        <v>0</v>
      </c>
      <c r="G1230" s="39">
        <v>0</v>
      </c>
      <c r="H1230" s="39">
        <v>0</v>
      </c>
      <c r="I1230" s="39">
        <v>0</v>
      </c>
      <c r="J1230" s="39">
        <v>0</v>
      </c>
      <c r="K1230" s="40">
        <v>0</v>
      </c>
      <c r="L1230" s="39">
        <v>0</v>
      </c>
      <c r="M1230" s="39">
        <v>0</v>
      </c>
      <c r="N1230" s="39">
        <v>0</v>
      </c>
      <c r="O1230" s="39">
        <v>0</v>
      </c>
      <c r="P1230" s="39">
        <v>0</v>
      </c>
      <c r="Q1230" s="39">
        <v>0</v>
      </c>
      <c r="R1230" s="39">
        <v>0</v>
      </c>
      <c r="S1230" s="39">
        <v>0</v>
      </c>
      <c r="T1230" s="39">
        <v>0</v>
      </c>
      <c r="U1230" s="39">
        <v>0</v>
      </c>
      <c r="V1230" s="39">
        <v>0</v>
      </c>
      <c r="W1230" s="39">
        <v>0</v>
      </c>
      <c r="X1230" s="39">
        <v>0</v>
      </c>
      <c r="Y1230" s="39">
        <v>0</v>
      </c>
      <c r="Z1230" s="39">
        <v>0</v>
      </c>
      <c r="AA1230" s="39">
        <v>0</v>
      </c>
      <c r="AB1230" s="41">
        <v>2021</v>
      </c>
    </row>
    <row r="1231" spans="1:28" ht="35.25" customHeight="1">
      <c r="A1231" s="11">
        <v>1</v>
      </c>
      <c r="B1231" s="2">
        <f>SUBTOTAL(103,$A$800:A1231)</f>
        <v>430</v>
      </c>
      <c r="C1231" s="8" t="s">
        <v>1082</v>
      </c>
      <c r="D1231" s="36">
        <f t="shared" si="62"/>
        <v>300000</v>
      </c>
      <c r="E1231" s="39">
        <v>0</v>
      </c>
      <c r="F1231" s="39">
        <v>0</v>
      </c>
      <c r="G1231" s="39">
        <v>0</v>
      </c>
      <c r="H1231" s="39">
        <v>0</v>
      </c>
      <c r="I1231" s="39">
        <v>0</v>
      </c>
      <c r="J1231" s="39">
        <v>0</v>
      </c>
      <c r="K1231" s="40">
        <v>0</v>
      </c>
      <c r="L1231" s="39">
        <v>0</v>
      </c>
      <c r="M1231" s="39">
        <v>0</v>
      </c>
      <c r="N1231" s="39">
        <v>0</v>
      </c>
      <c r="O1231" s="39">
        <v>300000</v>
      </c>
      <c r="P1231" s="39">
        <v>0</v>
      </c>
      <c r="Q1231" s="39">
        <v>0</v>
      </c>
      <c r="R1231" s="39">
        <v>0</v>
      </c>
      <c r="S1231" s="39">
        <v>0</v>
      </c>
      <c r="T1231" s="39">
        <v>0</v>
      </c>
      <c r="U1231" s="39">
        <v>0</v>
      </c>
      <c r="V1231" s="39">
        <v>0</v>
      </c>
      <c r="W1231" s="39">
        <v>0</v>
      </c>
      <c r="X1231" s="39">
        <v>0</v>
      </c>
      <c r="Y1231" s="39">
        <v>0</v>
      </c>
      <c r="Z1231" s="39">
        <v>0</v>
      </c>
      <c r="AA1231" s="39">
        <v>0</v>
      </c>
      <c r="AB1231" s="41">
        <v>2021</v>
      </c>
    </row>
    <row r="1232" spans="1:28" ht="35.25" customHeight="1">
      <c r="A1232" s="11">
        <v>1</v>
      </c>
      <c r="B1232" s="2">
        <f>SUBTOTAL(103,$A$800:A1232)</f>
        <v>431</v>
      </c>
      <c r="C1232" s="8" t="s">
        <v>1272</v>
      </c>
      <c r="D1232" s="36">
        <f t="shared" si="62"/>
        <v>1481841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0</v>
      </c>
      <c r="K1232" s="40">
        <v>0</v>
      </c>
      <c r="L1232" s="39">
        <v>0</v>
      </c>
      <c r="M1232" s="39">
        <v>1481841</v>
      </c>
      <c r="N1232" s="39">
        <v>0</v>
      </c>
      <c r="O1232" s="39">
        <v>0</v>
      </c>
      <c r="P1232" s="39">
        <v>0</v>
      </c>
      <c r="Q1232" s="39">
        <v>0</v>
      </c>
      <c r="R1232" s="39">
        <v>0</v>
      </c>
      <c r="S1232" s="39">
        <v>0</v>
      </c>
      <c r="T1232" s="39">
        <v>0</v>
      </c>
      <c r="U1232" s="39">
        <v>0</v>
      </c>
      <c r="V1232" s="39">
        <v>0</v>
      </c>
      <c r="W1232" s="39">
        <v>0</v>
      </c>
      <c r="X1232" s="39">
        <v>0</v>
      </c>
      <c r="Y1232" s="39">
        <v>0</v>
      </c>
      <c r="Z1232" s="39">
        <v>0</v>
      </c>
      <c r="AA1232" s="39">
        <v>0</v>
      </c>
      <c r="AB1232" s="41">
        <v>2021</v>
      </c>
    </row>
    <row r="1233" spans="1:28" ht="35.25" customHeight="1">
      <c r="A1233" s="11">
        <v>1</v>
      </c>
      <c r="B1233" s="2">
        <f>SUBTOTAL(103,$A$800:A1233)</f>
        <v>432</v>
      </c>
      <c r="C1233" s="8" t="s">
        <v>1255</v>
      </c>
      <c r="D1233" s="36">
        <f aca="true" t="shared" si="64" ref="D1233:D1266">E1233+F1233+G1233+H1233+I1233+J1233+L1233+M1233+N1233+O1233+P1233+Q1233+R1233+S1233+T1233+U1233+V1233+W1233+X1233+Y1233+Z1233+AA1233</f>
        <v>1229059.51</v>
      </c>
      <c r="E1233" s="39">
        <v>0</v>
      </c>
      <c r="F1233" s="39">
        <v>0</v>
      </c>
      <c r="G1233" s="39">
        <v>0</v>
      </c>
      <c r="H1233" s="39">
        <v>0</v>
      </c>
      <c r="I1233" s="39">
        <v>0</v>
      </c>
      <c r="J1233" s="39">
        <v>0</v>
      </c>
      <c r="K1233" s="40">
        <v>0</v>
      </c>
      <c r="L1233" s="39">
        <v>0</v>
      </c>
      <c r="M1233" s="39">
        <v>0</v>
      </c>
      <c r="N1233" s="39">
        <v>0</v>
      </c>
      <c r="O1233" s="39">
        <v>1229059.51</v>
      </c>
      <c r="P1233" s="39">
        <v>0</v>
      </c>
      <c r="Q1233" s="39">
        <v>0</v>
      </c>
      <c r="R1233" s="39">
        <v>0</v>
      </c>
      <c r="S1233" s="39">
        <v>0</v>
      </c>
      <c r="T1233" s="39">
        <v>0</v>
      </c>
      <c r="U1233" s="39">
        <v>0</v>
      </c>
      <c r="V1233" s="39">
        <v>0</v>
      </c>
      <c r="W1233" s="39">
        <v>0</v>
      </c>
      <c r="X1233" s="39">
        <v>0</v>
      </c>
      <c r="Y1233" s="39">
        <v>0</v>
      </c>
      <c r="Z1233" s="39">
        <v>0</v>
      </c>
      <c r="AA1233" s="39">
        <v>0</v>
      </c>
      <c r="AB1233" s="41">
        <v>2021</v>
      </c>
    </row>
    <row r="1234" spans="1:28" ht="35.25" customHeight="1">
      <c r="A1234" s="11">
        <v>1</v>
      </c>
      <c r="B1234" s="2">
        <f>SUBTOTAL(103,$A$800:A1234)</f>
        <v>433</v>
      </c>
      <c r="C1234" s="8" t="s">
        <v>1038</v>
      </c>
      <c r="D1234" s="36">
        <f t="shared" si="64"/>
        <v>520128</v>
      </c>
      <c r="E1234" s="39">
        <v>0</v>
      </c>
      <c r="F1234" s="39">
        <v>0</v>
      </c>
      <c r="G1234" s="39">
        <v>0</v>
      </c>
      <c r="H1234" s="39">
        <v>0</v>
      </c>
      <c r="I1234" s="39">
        <v>0</v>
      </c>
      <c r="J1234" s="39">
        <v>0</v>
      </c>
      <c r="K1234" s="40">
        <v>0</v>
      </c>
      <c r="L1234" s="39">
        <v>0</v>
      </c>
      <c r="M1234" s="39">
        <v>0</v>
      </c>
      <c r="N1234" s="39">
        <v>0</v>
      </c>
      <c r="O1234" s="39">
        <v>520128</v>
      </c>
      <c r="P1234" s="39">
        <v>0</v>
      </c>
      <c r="Q1234" s="39">
        <v>0</v>
      </c>
      <c r="R1234" s="39">
        <v>0</v>
      </c>
      <c r="S1234" s="39">
        <v>0</v>
      </c>
      <c r="T1234" s="39">
        <v>0</v>
      </c>
      <c r="U1234" s="39">
        <v>0</v>
      </c>
      <c r="V1234" s="39">
        <v>0</v>
      </c>
      <c r="W1234" s="39">
        <v>0</v>
      </c>
      <c r="X1234" s="39">
        <v>0</v>
      </c>
      <c r="Y1234" s="39">
        <v>0</v>
      </c>
      <c r="Z1234" s="39">
        <v>0</v>
      </c>
      <c r="AA1234" s="39">
        <v>0</v>
      </c>
      <c r="AB1234" s="41">
        <v>2021</v>
      </c>
    </row>
    <row r="1235" spans="1:28" ht="35.25" customHeight="1">
      <c r="A1235" s="11">
        <v>1</v>
      </c>
      <c r="B1235" s="2">
        <f>SUBTOTAL(103,$A$800:A1235)</f>
        <v>434</v>
      </c>
      <c r="C1235" s="8" t="s">
        <v>957</v>
      </c>
      <c r="D1235" s="36">
        <f t="shared" si="64"/>
        <v>315280</v>
      </c>
      <c r="E1235" s="39">
        <v>0</v>
      </c>
      <c r="F1235" s="39">
        <v>0</v>
      </c>
      <c r="G1235" s="39">
        <v>0</v>
      </c>
      <c r="H1235" s="39">
        <v>0</v>
      </c>
      <c r="I1235" s="39">
        <v>0</v>
      </c>
      <c r="J1235" s="39">
        <v>0</v>
      </c>
      <c r="K1235" s="40">
        <v>0</v>
      </c>
      <c r="L1235" s="39">
        <v>0</v>
      </c>
      <c r="M1235" s="39">
        <v>0</v>
      </c>
      <c r="N1235" s="39">
        <v>0</v>
      </c>
      <c r="O1235" s="39">
        <v>315280</v>
      </c>
      <c r="P1235" s="39">
        <v>0</v>
      </c>
      <c r="Q1235" s="39">
        <v>0</v>
      </c>
      <c r="R1235" s="39">
        <v>0</v>
      </c>
      <c r="S1235" s="39">
        <v>0</v>
      </c>
      <c r="T1235" s="39">
        <v>0</v>
      </c>
      <c r="U1235" s="39">
        <v>0</v>
      </c>
      <c r="V1235" s="39">
        <v>0</v>
      </c>
      <c r="W1235" s="39">
        <v>0</v>
      </c>
      <c r="X1235" s="39">
        <v>0</v>
      </c>
      <c r="Y1235" s="39">
        <v>0</v>
      </c>
      <c r="Z1235" s="39">
        <v>0</v>
      </c>
      <c r="AA1235" s="39">
        <v>0</v>
      </c>
      <c r="AB1235" s="41">
        <v>2021</v>
      </c>
    </row>
    <row r="1236" spans="1:28" ht="35.25" customHeight="1">
      <c r="A1236" s="11">
        <v>1</v>
      </c>
      <c r="B1236" s="2">
        <f>SUBTOTAL(103,$A$800:A1236)</f>
        <v>435</v>
      </c>
      <c r="C1236" s="8" t="s">
        <v>326</v>
      </c>
      <c r="D1236" s="36">
        <f t="shared" si="64"/>
        <v>927321</v>
      </c>
      <c r="E1236" s="39">
        <v>0</v>
      </c>
      <c r="F1236" s="39">
        <v>0</v>
      </c>
      <c r="G1236" s="39">
        <v>0</v>
      </c>
      <c r="H1236" s="39">
        <v>0</v>
      </c>
      <c r="I1236" s="39">
        <v>0</v>
      </c>
      <c r="J1236" s="39">
        <v>0</v>
      </c>
      <c r="K1236" s="40">
        <v>0</v>
      </c>
      <c r="L1236" s="39">
        <v>0</v>
      </c>
      <c r="M1236" s="39">
        <v>927321</v>
      </c>
      <c r="N1236" s="39">
        <v>0</v>
      </c>
      <c r="O1236" s="39">
        <v>0</v>
      </c>
      <c r="P1236" s="39">
        <v>0</v>
      </c>
      <c r="Q1236" s="39">
        <v>0</v>
      </c>
      <c r="R1236" s="39">
        <v>0</v>
      </c>
      <c r="S1236" s="39">
        <v>0</v>
      </c>
      <c r="T1236" s="39">
        <v>0</v>
      </c>
      <c r="U1236" s="39">
        <v>0</v>
      </c>
      <c r="V1236" s="39">
        <v>0</v>
      </c>
      <c r="W1236" s="39">
        <v>0</v>
      </c>
      <c r="X1236" s="39">
        <v>0</v>
      </c>
      <c r="Y1236" s="39">
        <v>0</v>
      </c>
      <c r="Z1236" s="39">
        <v>0</v>
      </c>
      <c r="AA1236" s="39">
        <v>0</v>
      </c>
      <c r="AB1236" s="41">
        <v>2021</v>
      </c>
    </row>
    <row r="1237" spans="1:28" ht="35.25" customHeight="1">
      <c r="A1237" s="11">
        <v>1</v>
      </c>
      <c r="B1237" s="2">
        <f>SUBTOTAL(103,$A$800:A1237)</f>
        <v>436</v>
      </c>
      <c r="C1237" s="8" t="s">
        <v>451</v>
      </c>
      <c r="D1237" s="36">
        <f t="shared" si="64"/>
        <v>483639</v>
      </c>
      <c r="E1237" s="39">
        <v>148969</v>
      </c>
      <c r="F1237" s="39">
        <v>0</v>
      </c>
      <c r="G1237" s="39">
        <v>148882</v>
      </c>
      <c r="H1237" s="39">
        <v>0</v>
      </c>
      <c r="I1237" s="39">
        <v>0</v>
      </c>
      <c r="J1237" s="39">
        <v>0</v>
      </c>
      <c r="K1237" s="40">
        <v>0</v>
      </c>
      <c r="L1237" s="39">
        <v>0</v>
      </c>
      <c r="M1237" s="39">
        <v>0</v>
      </c>
      <c r="N1237" s="39">
        <v>0</v>
      </c>
      <c r="O1237" s="39">
        <v>185788</v>
      </c>
      <c r="P1237" s="39">
        <v>0</v>
      </c>
      <c r="Q1237" s="39">
        <v>0</v>
      </c>
      <c r="R1237" s="39">
        <v>0</v>
      </c>
      <c r="S1237" s="39">
        <v>0</v>
      </c>
      <c r="T1237" s="39">
        <v>0</v>
      </c>
      <c r="U1237" s="39">
        <v>0</v>
      </c>
      <c r="V1237" s="39">
        <v>0</v>
      </c>
      <c r="W1237" s="39">
        <v>0</v>
      </c>
      <c r="X1237" s="39">
        <v>0</v>
      </c>
      <c r="Y1237" s="39">
        <v>0</v>
      </c>
      <c r="Z1237" s="39">
        <v>0</v>
      </c>
      <c r="AA1237" s="39">
        <v>0</v>
      </c>
      <c r="AB1237" s="41">
        <v>2021</v>
      </c>
    </row>
    <row r="1238" spans="1:28" ht="35.25" customHeight="1">
      <c r="A1238" s="11">
        <v>1</v>
      </c>
      <c r="B1238" s="2">
        <f>SUBTOTAL(103,$A$800:A1238)</f>
        <v>437</v>
      </c>
      <c r="C1238" s="8" t="s">
        <v>92</v>
      </c>
      <c r="D1238" s="36">
        <f t="shared" si="64"/>
        <v>393800</v>
      </c>
      <c r="E1238" s="39">
        <v>0</v>
      </c>
      <c r="F1238" s="39">
        <v>0</v>
      </c>
      <c r="G1238" s="39">
        <v>0</v>
      </c>
      <c r="H1238" s="39">
        <v>0</v>
      </c>
      <c r="I1238" s="39">
        <v>0</v>
      </c>
      <c r="J1238" s="39">
        <v>0</v>
      </c>
      <c r="K1238" s="40">
        <v>0</v>
      </c>
      <c r="L1238" s="39">
        <v>0</v>
      </c>
      <c r="M1238" s="39">
        <v>0</v>
      </c>
      <c r="N1238" s="39">
        <v>0</v>
      </c>
      <c r="O1238" s="39">
        <v>393800</v>
      </c>
      <c r="P1238" s="39">
        <v>0</v>
      </c>
      <c r="Q1238" s="39">
        <v>0</v>
      </c>
      <c r="R1238" s="39">
        <v>0</v>
      </c>
      <c r="S1238" s="39">
        <v>0</v>
      </c>
      <c r="T1238" s="39">
        <v>0</v>
      </c>
      <c r="U1238" s="39">
        <v>0</v>
      </c>
      <c r="V1238" s="39">
        <v>0</v>
      </c>
      <c r="W1238" s="39">
        <v>0</v>
      </c>
      <c r="X1238" s="39">
        <v>0</v>
      </c>
      <c r="Y1238" s="39">
        <v>0</v>
      </c>
      <c r="Z1238" s="39">
        <v>0</v>
      </c>
      <c r="AA1238" s="39">
        <v>0</v>
      </c>
      <c r="AB1238" s="41" t="s">
        <v>1212</v>
      </c>
    </row>
    <row r="1239" spans="1:28" ht="35.25" customHeight="1">
      <c r="A1239" s="11">
        <v>1</v>
      </c>
      <c r="B1239" s="2">
        <f>SUBTOTAL(103,$A$800:A1239)</f>
        <v>438</v>
      </c>
      <c r="C1239" s="8" t="s">
        <v>1012</v>
      </c>
      <c r="D1239" s="36">
        <f t="shared" si="64"/>
        <v>85640</v>
      </c>
      <c r="E1239" s="39">
        <v>0</v>
      </c>
      <c r="F1239" s="39">
        <v>0</v>
      </c>
      <c r="G1239" s="39">
        <v>0</v>
      </c>
      <c r="H1239" s="39">
        <v>0</v>
      </c>
      <c r="I1239" s="39">
        <v>0</v>
      </c>
      <c r="J1239" s="39">
        <v>0</v>
      </c>
      <c r="K1239" s="40">
        <v>0</v>
      </c>
      <c r="L1239" s="39">
        <v>0</v>
      </c>
      <c r="M1239" s="39">
        <v>0</v>
      </c>
      <c r="N1239" s="39">
        <v>0</v>
      </c>
      <c r="O1239" s="39">
        <v>85640</v>
      </c>
      <c r="P1239" s="39">
        <v>0</v>
      </c>
      <c r="Q1239" s="39">
        <v>0</v>
      </c>
      <c r="R1239" s="39">
        <v>0</v>
      </c>
      <c r="S1239" s="39">
        <v>0</v>
      </c>
      <c r="T1239" s="39">
        <v>0</v>
      </c>
      <c r="U1239" s="39">
        <v>0</v>
      </c>
      <c r="V1239" s="39">
        <v>0</v>
      </c>
      <c r="W1239" s="39">
        <v>0</v>
      </c>
      <c r="X1239" s="39">
        <v>0</v>
      </c>
      <c r="Y1239" s="39">
        <v>0</v>
      </c>
      <c r="Z1239" s="39">
        <v>0</v>
      </c>
      <c r="AA1239" s="39">
        <v>0</v>
      </c>
      <c r="AB1239" s="41" t="s">
        <v>1212</v>
      </c>
    </row>
    <row r="1240" spans="1:28" ht="35.25" customHeight="1">
      <c r="A1240" s="11">
        <v>1</v>
      </c>
      <c r="B1240" s="2">
        <f>SUBTOTAL(103,$A$800:A1240)</f>
        <v>439</v>
      </c>
      <c r="C1240" s="8" t="s">
        <v>1107</v>
      </c>
      <c r="D1240" s="36">
        <f t="shared" si="64"/>
        <v>6096000</v>
      </c>
      <c r="E1240" s="39">
        <v>0</v>
      </c>
      <c r="F1240" s="39">
        <v>0</v>
      </c>
      <c r="G1240" s="39">
        <v>0</v>
      </c>
      <c r="H1240" s="39">
        <v>0</v>
      </c>
      <c r="I1240" s="39">
        <v>0</v>
      </c>
      <c r="J1240" s="39">
        <v>0</v>
      </c>
      <c r="K1240" s="40">
        <v>3</v>
      </c>
      <c r="L1240" s="39">
        <v>6096000</v>
      </c>
      <c r="M1240" s="39">
        <v>0</v>
      </c>
      <c r="N1240" s="39">
        <v>0</v>
      </c>
      <c r="O1240" s="39">
        <v>0</v>
      </c>
      <c r="P1240" s="39">
        <v>0</v>
      </c>
      <c r="Q1240" s="39">
        <v>0</v>
      </c>
      <c r="R1240" s="39">
        <v>0</v>
      </c>
      <c r="S1240" s="39">
        <v>0</v>
      </c>
      <c r="T1240" s="39">
        <v>0</v>
      </c>
      <c r="U1240" s="39">
        <v>0</v>
      </c>
      <c r="V1240" s="39">
        <v>0</v>
      </c>
      <c r="W1240" s="39">
        <v>0</v>
      </c>
      <c r="X1240" s="39">
        <v>0</v>
      </c>
      <c r="Y1240" s="39">
        <v>0</v>
      </c>
      <c r="Z1240" s="39">
        <v>0</v>
      </c>
      <c r="AA1240" s="39">
        <v>0</v>
      </c>
      <c r="AB1240" s="41" t="s">
        <v>1212</v>
      </c>
    </row>
    <row r="1241" spans="1:28" ht="35.25" customHeight="1">
      <c r="A1241" s="11">
        <v>1</v>
      </c>
      <c r="B1241" s="2">
        <f>SUBTOTAL(103,$A$800:A1241)</f>
        <v>440</v>
      </c>
      <c r="C1241" s="8" t="s">
        <v>552</v>
      </c>
      <c r="D1241" s="36">
        <f t="shared" si="64"/>
        <v>176938</v>
      </c>
      <c r="E1241" s="39">
        <v>0</v>
      </c>
      <c r="F1241" s="39">
        <v>176938</v>
      </c>
      <c r="G1241" s="39">
        <v>0</v>
      </c>
      <c r="H1241" s="39">
        <v>0</v>
      </c>
      <c r="I1241" s="39">
        <v>0</v>
      </c>
      <c r="J1241" s="39">
        <v>0</v>
      </c>
      <c r="K1241" s="40">
        <v>0</v>
      </c>
      <c r="L1241" s="39">
        <v>0</v>
      </c>
      <c r="M1241" s="39">
        <v>0</v>
      </c>
      <c r="N1241" s="39">
        <v>0</v>
      </c>
      <c r="O1241" s="39">
        <v>0</v>
      </c>
      <c r="P1241" s="39">
        <v>0</v>
      </c>
      <c r="Q1241" s="39">
        <v>0</v>
      </c>
      <c r="R1241" s="39">
        <v>0</v>
      </c>
      <c r="S1241" s="39">
        <v>0</v>
      </c>
      <c r="T1241" s="39">
        <v>0</v>
      </c>
      <c r="U1241" s="39">
        <v>0</v>
      </c>
      <c r="V1241" s="39">
        <v>0</v>
      </c>
      <c r="W1241" s="39">
        <v>0</v>
      </c>
      <c r="X1241" s="39">
        <v>0</v>
      </c>
      <c r="Y1241" s="39">
        <v>0</v>
      </c>
      <c r="Z1241" s="39">
        <v>0</v>
      </c>
      <c r="AA1241" s="39">
        <v>0</v>
      </c>
      <c r="AB1241" s="41" t="s">
        <v>1212</v>
      </c>
    </row>
    <row r="1242" spans="1:28" ht="35.25" customHeight="1">
      <c r="A1242" s="11">
        <v>1</v>
      </c>
      <c r="B1242" s="2">
        <f>SUBTOTAL(103,$A$800:A1242)</f>
        <v>441</v>
      </c>
      <c r="C1242" s="8" t="s">
        <v>1013</v>
      </c>
      <c r="D1242" s="36">
        <f t="shared" si="64"/>
        <v>441001</v>
      </c>
      <c r="E1242" s="39">
        <v>0</v>
      </c>
      <c r="F1242" s="39">
        <v>65000</v>
      </c>
      <c r="G1242" s="39">
        <v>0</v>
      </c>
      <c r="H1242" s="39">
        <v>0</v>
      </c>
      <c r="I1242" s="39">
        <v>60001</v>
      </c>
      <c r="J1242" s="39">
        <v>0</v>
      </c>
      <c r="K1242" s="40">
        <v>0</v>
      </c>
      <c r="L1242" s="39">
        <v>0</v>
      </c>
      <c r="M1242" s="39">
        <v>0</v>
      </c>
      <c r="N1242" s="39">
        <v>0</v>
      </c>
      <c r="O1242" s="39">
        <v>316000</v>
      </c>
      <c r="P1242" s="39">
        <v>0</v>
      </c>
      <c r="Q1242" s="39">
        <v>0</v>
      </c>
      <c r="R1242" s="39">
        <v>0</v>
      </c>
      <c r="S1242" s="39">
        <v>0</v>
      </c>
      <c r="T1242" s="39">
        <v>0</v>
      </c>
      <c r="U1242" s="39">
        <v>0</v>
      </c>
      <c r="V1242" s="39">
        <v>0</v>
      </c>
      <c r="W1242" s="39">
        <v>0</v>
      </c>
      <c r="X1242" s="39">
        <v>0</v>
      </c>
      <c r="Y1242" s="39">
        <v>0</v>
      </c>
      <c r="Z1242" s="39">
        <v>0</v>
      </c>
      <c r="AA1242" s="39">
        <v>0</v>
      </c>
      <c r="AB1242" s="41" t="s">
        <v>1212</v>
      </c>
    </row>
    <row r="1243" spans="1:28" ht="35.25" customHeight="1">
      <c r="A1243" s="11">
        <v>1</v>
      </c>
      <c r="B1243" s="2">
        <f>SUBTOTAL(103,$A$800:A1243)</f>
        <v>442</v>
      </c>
      <c r="C1243" s="8" t="s">
        <v>1327</v>
      </c>
      <c r="D1243" s="36">
        <f t="shared" si="64"/>
        <v>3968592.8</v>
      </c>
      <c r="E1243" s="39">
        <v>0</v>
      </c>
      <c r="F1243" s="39">
        <v>0</v>
      </c>
      <c r="G1243" s="39">
        <v>3968592.8</v>
      </c>
      <c r="H1243" s="39">
        <v>0</v>
      </c>
      <c r="I1243" s="39">
        <v>0</v>
      </c>
      <c r="J1243" s="39">
        <v>0</v>
      </c>
      <c r="K1243" s="40">
        <v>0</v>
      </c>
      <c r="L1243" s="39">
        <v>0</v>
      </c>
      <c r="M1243" s="39">
        <v>0</v>
      </c>
      <c r="N1243" s="39">
        <v>0</v>
      </c>
      <c r="O1243" s="39">
        <v>0</v>
      </c>
      <c r="P1243" s="39">
        <v>0</v>
      </c>
      <c r="Q1243" s="39">
        <v>0</v>
      </c>
      <c r="R1243" s="39">
        <v>0</v>
      </c>
      <c r="S1243" s="39">
        <v>0</v>
      </c>
      <c r="T1243" s="39">
        <v>0</v>
      </c>
      <c r="U1243" s="39">
        <v>0</v>
      </c>
      <c r="V1243" s="39">
        <v>0</v>
      </c>
      <c r="W1243" s="39">
        <v>0</v>
      </c>
      <c r="X1243" s="39">
        <v>0</v>
      </c>
      <c r="Y1243" s="39">
        <v>0</v>
      </c>
      <c r="Z1243" s="39">
        <v>0</v>
      </c>
      <c r="AA1243" s="39">
        <v>0</v>
      </c>
      <c r="AB1243" s="41" t="s">
        <v>1212</v>
      </c>
    </row>
    <row r="1244" spans="1:28" ht="35.25" customHeight="1">
      <c r="A1244" s="11">
        <v>1</v>
      </c>
      <c r="B1244" s="2">
        <f>SUBTOTAL(103,$A$800:A1244)</f>
        <v>443</v>
      </c>
      <c r="C1244" s="8" t="s">
        <v>852</v>
      </c>
      <c r="D1244" s="36">
        <f t="shared" si="64"/>
        <v>433489.8</v>
      </c>
      <c r="E1244" s="39">
        <v>0</v>
      </c>
      <c r="F1244" s="39">
        <v>0</v>
      </c>
      <c r="G1244" s="39">
        <v>0</v>
      </c>
      <c r="H1244" s="39">
        <v>0</v>
      </c>
      <c r="I1244" s="39">
        <v>433489.8</v>
      </c>
      <c r="J1244" s="39">
        <v>0</v>
      </c>
      <c r="K1244" s="40">
        <v>0</v>
      </c>
      <c r="L1244" s="39">
        <v>0</v>
      </c>
      <c r="M1244" s="39">
        <v>0</v>
      </c>
      <c r="N1244" s="39">
        <v>0</v>
      </c>
      <c r="O1244" s="39">
        <v>0</v>
      </c>
      <c r="P1244" s="39">
        <v>0</v>
      </c>
      <c r="Q1244" s="39">
        <v>0</v>
      </c>
      <c r="R1244" s="39">
        <v>0</v>
      </c>
      <c r="S1244" s="39">
        <v>0</v>
      </c>
      <c r="T1244" s="39">
        <v>0</v>
      </c>
      <c r="U1244" s="39">
        <v>0</v>
      </c>
      <c r="V1244" s="39">
        <v>0</v>
      </c>
      <c r="W1244" s="39">
        <v>0</v>
      </c>
      <c r="X1244" s="39">
        <v>0</v>
      </c>
      <c r="Y1244" s="39">
        <v>0</v>
      </c>
      <c r="Z1244" s="39">
        <v>0</v>
      </c>
      <c r="AA1244" s="39">
        <v>0</v>
      </c>
      <c r="AB1244" s="41" t="s">
        <v>1212</v>
      </c>
    </row>
    <row r="1245" spans="1:28" ht="35.25" customHeight="1">
      <c r="A1245" s="11">
        <v>1</v>
      </c>
      <c r="B1245" s="2">
        <f>SUBTOTAL(103,$A$800:A1245)</f>
        <v>444</v>
      </c>
      <c r="C1245" s="8" t="s">
        <v>654</v>
      </c>
      <c r="D1245" s="36">
        <f t="shared" si="64"/>
        <v>581000</v>
      </c>
      <c r="E1245" s="39">
        <v>0</v>
      </c>
      <c r="F1245" s="39">
        <v>0</v>
      </c>
      <c r="G1245" s="39">
        <v>0</v>
      </c>
      <c r="H1245" s="39">
        <v>0</v>
      </c>
      <c r="I1245" s="39">
        <v>0</v>
      </c>
      <c r="J1245" s="39">
        <v>0</v>
      </c>
      <c r="K1245" s="40">
        <v>0</v>
      </c>
      <c r="L1245" s="39">
        <v>0</v>
      </c>
      <c r="M1245" s="39">
        <v>0</v>
      </c>
      <c r="N1245" s="39">
        <v>0</v>
      </c>
      <c r="O1245" s="39">
        <v>581000</v>
      </c>
      <c r="P1245" s="39">
        <v>0</v>
      </c>
      <c r="Q1245" s="39">
        <v>0</v>
      </c>
      <c r="R1245" s="39">
        <v>0</v>
      </c>
      <c r="S1245" s="39">
        <v>0</v>
      </c>
      <c r="T1245" s="39">
        <v>0</v>
      </c>
      <c r="U1245" s="39">
        <v>0</v>
      </c>
      <c r="V1245" s="39">
        <v>0</v>
      </c>
      <c r="W1245" s="39">
        <v>0</v>
      </c>
      <c r="X1245" s="39">
        <v>0</v>
      </c>
      <c r="Y1245" s="39">
        <v>0</v>
      </c>
      <c r="Z1245" s="39">
        <v>0</v>
      </c>
      <c r="AA1245" s="39">
        <v>0</v>
      </c>
      <c r="AB1245" s="41" t="s">
        <v>1212</v>
      </c>
    </row>
    <row r="1246" spans="1:28" ht="35.25" customHeight="1">
      <c r="A1246" s="11">
        <v>1</v>
      </c>
      <c r="B1246" s="2">
        <f>SUBTOTAL(103,$A$800:A1246)</f>
        <v>445</v>
      </c>
      <c r="C1246" s="8" t="s">
        <v>909</v>
      </c>
      <c r="D1246" s="36">
        <f t="shared" si="64"/>
        <v>874272</v>
      </c>
      <c r="E1246" s="39">
        <v>0</v>
      </c>
      <c r="F1246" s="39">
        <v>0</v>
      </c>
      <c r="G1246" s="39">
        <v>0</v>
      </c>
      <c r="H1246" s="39">
        <v>0</v>
      </c>
      <c r="I1246" s="39">
        <v>874272</v>
      </c>
      <c r="J1246" s="39">
        <v>0</v>
      </c>
      <c r="K1246" s="40">
        <v>0</v>
      </c>
      <c r="L1246" s="39">
        <v>0</v>
      </c>
      <c r="M1246" s="39">
        <v>0</v>
      </c>
      <c r="N1246" s="39">
        <v>0</v>
      </c>
      <c r="O1246" s="39">
        <v>0</v>
      </c>
      <c r="P1246" s="39">
        <v>0</v>
      </c>
      <c r="Q1246" s="39">
        <v>0</v>
      </c>
      <c r="R1246" s="39">
        <v>0</v>
      </c>
      <c r="S1246" s="39">
        <v>0</v>
      </c>
      <c r="T1246" s="39">
        <v>0</v>
      </c>
      <c r="U1246" s="39">
        <v>0</v>
      </c>
      <c r="V1246" s="39">
        <v>0</v>
      </c>
      <c r="W1246" s="39">
        <v>0</v>
      </c>
      <c r="X1246" s="39">
        <v>0</v>
      </c>
      <c r="Y1246" s="39">
        <v>0</v>
      </c>
      <c r="Z1246" s="39">
        <v>0</v>
      </c>
      <c r="AA1246" s="39">
        <v>0</v>
      </c>
      <c r="AB1246" s="41" t="s">
        <v>1212</v>
      </c>
    </row>
    <row r="1247" spans="1:28" ht="35.25" customHeight="1">
      <c r="A1247" s="11">
        <v>1</v>
      </c>
      <c r="B1247" s="2">
        <f>SUBTOTAL(103,$A$800:A1247)</f>
        <v>446</v>
      </c>
      <c r="C1247" s="8" t="s">
        <v>733</v>
      </c>
      <c r="D1247" s="36">
        <f t="shared" si="64"/>
        <v>1059300</v>
      </c>
      <c r="E1247" s="39">
        <v>0</v>
      </c>
      <c r="F1247" s="39">
        <v>0</v>
      </c>
      <c r="G1247" s="39">
        <v>0</v>
      </c>
      <c r="H1247" s="39">
        <v>0</v>
      </c>
      <c r="I1247" s="39">
        <v>0</v>
      </c>
      <c r="J1247" s="39">
        <v>0</v>
      </c>
      <c r="K1247" s="40">
        <v>0</v>
      </c>
      <c r="L1247" s="39">
        <v>0</v>
      </c>
      <c r="M1247" s="39">
        <v>0</v>
      </c>
      <c r="N1247" s="39">
        <v>0</v>
      </c>
      <c r="O1247" s="39">
        <v>1059300</v>
      </c>
      <c r="P1247" s="39">
        <v>0</v>
      </c>
      <c r="Q1247" s="39">
        <v>0</v>
      </c>
      <c r="R1247" s="39">
        <v>0</v>
      </c>
      <c r="S1247" s="39">
        <v>0</v>
      </c>
      <c r="T1247" s="39">
        <v>0</v>
      </c>
      <c r="U1247" s="39">
        <v>0</v>
      </c>
      <c r="V1247" s="39">
        <v>0</v>
      </c>
      <c r="W1247" s="39">
        <v>0</v>
      </c>
      <c r="X1247" s="39">
        <v>0</v>
      </c>
      <c r="Y1247" s="39">
        <v>0</v>
      </c>
      <c r="Z1247" s="39">
        <v>0</v>
      </c>
      <c r="AA1247" s="39">
        <v>0</v>
      </c>
      <c r="AB1247" s="41" t="s">
        <v>1212</v>
      </c>
    </row>
    <row r="1248" spans="1:28" ht="35.25" customHeight="1">
      <c r="A1248" s="11">
        <v>1</v>
      </c>
      <c r="B1248" s="2">
        <f>SUBTOTAL(103,$A$800:A1248)</f>
        <v>447</v>
      </c>
      <c r="C1248" s="8" t="s">
        <v>734</v>
      </c>
      <c r="D1248" s="36">
        <f t="shared" si="64"/>
        <v>4160465</v>
      </c>
      <c r="E1248" s="39">
        <v>0</v>
      </c>
      <c r="F1248" s="39">
        <v>0</v>
      </c>
      <c r="G1248" s="39">
        <v>0</v>
      </c>
      <c r="H1248" s="39">
        <v>0</v>
      </c>
      <c r="I1248" s="39">
        <v>0</v>
      </c>
      <c r="J1248" s="39">
        <v>0</v>
      </c>
      <c r="K1248" s="40">
        <v>0</v>
      </c>
      <c r="L1248" s="39">
        <v>0</v>
      </c>
      <c r="M1248" s="39">
        <v>0</v>
      </c>
      <c r="N1248" s="39">
        <v>511946</v>
      </c>
      <c r="O1248" s="39">
        <v>2276237</v>
      </c>
      <c r="P1248" s="39">
        <v>1372282</v>
      </c>
      <c r="Q1248" s="39">
        <v>0</v>
      </c>
      <c r="R1248" s="39">
        <v>0</v>
      </c>
      <c r="S1248" s="39">
        <v>0</v>
      </c>
      <c r="T1248" s="39">
        <v>0</v>
      </c>
      <c r="U1248" s="39">
        <v>0</v>
      </c>
      <c r="V1248" s="39">
        <v>0</v>
      </c>
      <c r="W1248" s="39">
        <v>0</v>
      </c>
      <c r="X1248" s="39">
        <v>0</v>
      </c>
      <c r="Y1248" s="39">
        <v>0</v>
      </c>
      <c r="Z1248" s="39">
        <v>0</v>
      </c>
      <c r="AA1248" s="39">
        <v>0</v>
      </c>
      <c r="AB1248" s="41" t="s">
        <v>1212</v>
      </c>
    </row>
    <row r="1249" spans="1:28" ht="35.25" customHeight="1">
      <c r="A1249" s="11">
        <v>1</v>
      </c>
      <c r="B1249" s="2">
        <f>SUBTOTAL(103,$A$800:A1249)</f>
        <v>448</v>
      </c>
      <c r="C1249" s="8" t="s">
        <v>857</v>
      </c>
      <c r="D1249" s="36">
        <f t="shared" si="64"/>
        <v>871561.5</v>
      </c>
      <c r="E1249" s="39">
        <v>0</v>
      </c>
      <c r="F1249" s="39">
        <v>0</v>
      </c>
      <c r="G1249" s="39">
        <v>0</v>
      </c>
      <c r="H1249" s="39">
        <v>0</v>
      </c>
      <c r="I1249" s="39">
        <v>0</v>
      </c>
      <c r="J1249" s="39">
        <v>0</v>
      </c>
      <c r="K1249" s="40">
        <v>0</v>
      </c>
      <c r="L1249" s="39">
        <v>0</v>
      </c>
      <c r="M1249" s="39">
        <v>871561.5</v>
      </c>
      <c r="N1249" s="39">
        <v>0</v>
      </c>
      <c r="O1249" s="39">
        <v>0</v>
      </c>
      <c r="P1249" s="39">
        <v>0</v>
      </c>
      <c r="Q1249" s="39">
        <v>0</v>
      </c>
      <c r="R1249" s="39">
        <v>0</v>
      </c>
      <c r="S1249" s="39">
        <v>0</v>
      </c>
      <c r="T1249" s="39">
        <v>0</v>
      </c>
      <c r="U1249" s="39">
        <v>0</v>
      </c>
      <c r="V1249" s="39">
        <v>0</v>
      </c>
      <c r="W1249" s="39">
        <v>0</v>
      </c>
      <c r="X1249" s="39">
        <v>0</v>
      </c>
      <c r="Y1249" s="39">
        <v>0</v>
      </c>
      <c r="Z1249" s="39">
        <v>0</v>
      </c>
      <c r="AA1249" s="39">
        <v>0</v>
      </c>
      <c r="AB1249" s="41" t="s">
        <v>1212</v>
      </c>
    </row>
    <row r="1250" spans="1:28" ht="35.25" customHeight="1">
      <c r="A1250" s="11">
        <v>1</v>
      </c>
      <c r="B1250" s="2">
        <f>SUBTOTAL(103,$A$800:A1250)</f>
        <v>449</v>
      </c>
      <c r="C1250" s="8" t="s">
        <v>1164</v>
      </c>
      <c r="D1250" s="36">
        <f t="shared" si="64"/>
        <v>930000</v>
      </c>
      <c r="E1250" s="39">
        <v>0</v>
      </c>
      <c r="F1250" s="39">
        <v>0</v>
      </c>
      <c r="G1250" s="39">
        <v>0</v>
      </c>
      <c r="H1250" s="39">
        <v>0</v>
      </c>
      <c r="I1250" s="39">
        <v>0</v>
      </c>
      <c r="J1250" s="39">
        <v>0</v>
      </c>
      <c r="K1250" s="40">
        <v>0</v>
      </c>
      <c r="L1250" s="39">
        <v>0</v>
      </c>
      <c r="M1250" s="39">
        <v>930000</v>
      </c>
      <c r="N1250" s="39">
        <v>0</v>
      </c>
      <c r="O1250" s="39">
        <v>0</v>
      </c>
      <c r="P1250" s="39">
        <v>0</v>
      </c>
      <c r="Q1250" s="39">
        <v>0</v>
      </c>
      <c r="R1250" s="39">
        <v>0</v>
      </c>
      <c r="S1250" s="39">
        <v>0</v>
      </c>
      <c r="T1250" s="39">
        <v>0</v>
      </c>
      <c r="U1250" s="39">
        <v>0</v>
      </c>
      <c r="V1250" s="39">
        <v>0</v>
      </c>
      <c r="W1250" s="39">
        <v>0</v>
      </c>
      <c r="X1250" s="39">
        <v>0</v>
      </c>
      <c r="Y1250" s="39">
        <v>0</v>
      </c>
      <c r="Z1250" s="39">
        <v>0</v>
      </c>
      <c r="AA1250" s="39">
        <v>0</v>
      </c>
      <c r="AB1250" s="41" t="s">
        <v>1212</v>
      </c>
    </row>
    <row r="1251" spans="1:28" ht="35.25" customHeight="1">
      <c r="A1251" s="11">
        <v>1</v>
      </c>
      <c r="B1251" s="2">
        <f>SUBTOTAL(103,$A$800:A1251)</f>
        <v>450</v>
      </c>
      <c r="C1251" s="8" t="s">
        <v>1328</v>
      </c>
      <c r="D1251" s="36">
        <f t="shared" si="64"/>
        <v>746237.73</v>
      </c>
      <c r="E1251" s="39">
        <v>0</v>
      </c>
      <c r="F1251" s="39">
        <v>0</v>
      </c>
      <c r="G1251" s="39">
        <v>746237.73</v>
      </c>
      <c r="H1251" s="39">
        <v>0</v>
      </c>
      <c r="I1251" s="39">
        <v>0</v>
      </c>
      <c r="J1251" s="39">
        <v>0</v>
      </c>
      <c r="K1251" s="40">
        <v>0</v>
      </c>
      <c r="L1251" s="39">
        <v>0</v>
      </c>
      <c r="M1251" s="39">
        <v>0</v>
      </c>
      <c r="N1251" s="39">
        <v>0</v>
      </c>
      <c r="O1251" s="39">
        <v>0</v>
      </c>
      <c r="P1251" s="39">
        <v>0</v>
      </c>
      <c r="Q1251" s="39">
        <v>0</v>
      </c>
      <c r="R1251" s="39">
        <v>0</v>
      </c>
      <c r="S1251" s="39">
        <v>0</v>
      </c>
      <c r="T1251" s="39">
        <v>0</v>
      </c>
      <c r="U1251" s="39">
        <v>0</v>
      </c>
      <c r="V1251" s="39">
        <v>0</v>
      </c>
      <c r="W1251" s="39">
        <v>0</v>
      </c>
      <c r="X1251" s="39">
        <v>0</v>
      </c>
      <c r="Y1251" s="39">
        <v>0</v>
      </c>
      <c r="Z1251" s="39">
        <v>0</v>
      </c>
      <c r="AA1251" s="39">
        <v>0</v>
      </c>
      <c r="AB1251" s="41" t="s">
        <v>1212</v>
      </c>
    </row>
    <row r="1252" spans="1:28" ht="35.25" customHeight="1">
      <c r="A1252" s="11">
        <v>1</v>
      </c>
      <c r="B1252" s="2">
        <f>SUBTOTAL(103,$A$800:A1252)</f>
        <v>451</v>
      </c>
      <c r="C1252" s="8" t="s">
        <v>327</v>
      </c>
      <c r="D1252" s="36">
        <f t="shared" si="64"/>
        <v>1968853</v>
      </c>
      <c r="E1252" s="39">
        <v>0</v>
      </c>
      <c r="F1252" s="39">
        <v>0</v>
      </c>
      <c r="G1252" s="39">
        <v>0</v>
      </c>
      <c r="H1252" s="39">
        <v>0</v>
      </c>
      <c r="I1252" s="39">
        <v>0</v>
      </c>
      <c r="J1252" s="39">
        <v>0</v>
      </c>
      <c r="K1252" s="40">
        <v>0</v>
      </c>
      <c r="L1252" s="39">
        <v>0</v>
      </c>
      <c r="M1252" s="39">
        <v>1968853</v>
      </c>
      <c r="N1252" s="39">
        <v>0</v>
      </c>
      <c r="O1252" s="39">
        <v>0</v>
      </c>
      <c r="P1252" s="39">
        <v>0</v>
      </c>
      <c r="Q1252" s="39">
        <v>0</v>
      </c>
      <c r="R1252" s="39">
        <v>0</v>
      </c>
      <c r="S1252" s="39">
        <v>0</v>
      </c>
      <c r="T1252" s="39">
        <v>0</v>
      </c>
      <c r="U1252" s="39">
        <v>0</v>
      </c>
      <c r="V1252" s="39">
        <v>0</v>
      </c>
      <c r="W1252" s="39">
        <v>0</v>
      </c>
      <c r="X1252" s="39">
        <v>0</v>
      </c>
      <c r="Y1252" s="39">
        <v>0</v>
      </c>
      <c r="Z1252" s="39">
        <v>0</v>
      </c>
      <c r="AA1252" s="39">
        <v>0</v>
      </c>
      <c r="AB1252" s="41">
        <v>2021</v>
      </c>
    </row>
    <row r="1253" spans="1:28" ht="35.25" customHeight="1">
      <c r="A1253" s="11">
        <v>1</v>
      </c>
      <c r="B1253" s="2">
        <f>SUBTOTAL(103,$A$800:A1253)</f>
        <v>452</v>
      </c>
      <c r="C1253" s="8" t="s">
        <v>1348</v>
      </c>
      <c r="D1253" s="36">
        <f t="shared" si="64"/>
        <v>887143</v>
      </c>
      <c r="E1253" s="39">
        <v>0</v>
      </c>
      <c r="F1253" s="39">
        <v>0</v>
      </c>
      <c r="G1253" s="39">
        <v>0</v>
      </c>
      <c r="H1253" s="39">
        <v>0</v>
      </c>
      <c r="I1253" s="39">
        <v>0</v>
      </c>
      <c r="J1253" s="39">
        <v>0</v>
      </c>
      <c r="K1253" s="40">
        <v>0</v>
      </c>
      <c r="L1253" s="39">
        <v>0</v>
      </c>
      <c r="M1253" s="39">
        <v>0</v>
      </c>
      <c r="N1253" s="39">
        <v>0</v>
      </c>
      <c r="O1253" s="39">
        <v>887143</v>
      </c>
      <c r="P1253" s="39">
        <v>0</v>
      </c>
      <c r="Q1253" s="39">
        <v>0</v>
      </c>
      <c r="R1253" s="39">
        <v>0</v>
      </c>
      <c r="S1253" s="39">
        <v>0</v>
      </c>
      <c r="T1253" s="39">
        <v>0</v>
      </c>
      <c r="U1253" s="39">
        <v>0</v>
      </c>
      <c r="V1253" s="39">
        <v>0</v>
      </c>
      <c r="W1253" s="39">
        <v>0</v>
      </c>
      <c r="X1253" s="39">
        <v>0</v>
      </c>
      <c r="Y1253" s="39">
        <v>0</v>
      </c>
      <c r="Z1253" s="39">
        <v>0</v>
      </c>
      <c r="AA1253" s="39">
        <v>0</v>
      </c>
      <c r="AB1253" s="41">
        <v>2021</v>
      </c>
    </row>
    <row r="1254" spans="1:28" ht="35.25" customHeight="1">
      <c r="A1254" s="11">
        <v>1</v>
      </c>
      <c r="B1254" s="2">
        <f>SUBTOTAL(103,$A$800:A1254)</f>
        <v>453</v>
      </c>
      <c r="C1254" s="8" t="s">
        <v>333</v>
      </c>
      <c r="D1254" s="36">
        <f t="shared" si="64"/>
        <v>501607</v>
      </c>
      <c r="E1254" s="39">
        <v>0</v>
      </c>
      <c r="F1254" s="39">
        <v>0</v>
      </c>
      <c r="G1254" s="39">
        <v>0</v>
      </c>
      <c r="H1254" s="39">
        <v>0</v>
      </c>
      <c r="I1254" s="39">
        <v>0</v>
      </c>
      <c r="J1254" s="39">
        <v>0</v>
      </c>
      <c r="K1254" s="40">
        <v>0</v>
      </c>
      <c r="L1254" s="39">
        <v>0</v>
      </c>
      <c r="M1254" s="39">
        <v>0</v>
      </c>
      <c r="N1254" s="39">
        <v>0</v>
      </c>
      <c r="O1254" s="39">
        <v>501607</v>
      </c>
      <c r="P1254" s="39">
        <v>0</v>
      </c>
      <c r="Q1254" s="39">
        <v>0</v>
      </c>
      <c r="R1254" s="39">
        <v>0</v>
      </c>
      <c r="S1254" s="39">
        <v>0</v>
      </c>
      <c r="T1254" s="39">
        <v>0</v>
      </c>
      <c r="U1254" s="39">
        <v>0</v>
      </c>
      <c r="V1254" s="39">
        <v>0</v>
      </c>
      <c r="W1254" s="39">
        <v>0</v>
      </c>
      <c r="X1254" s="39">
        <v>0</v>
      </c>
      <c r="Y1254" s="39">
        <v>0</v>
      </c>
      <c r="Z1254" s="39">
        <v>0</v>
      </c>
      <c r="AA1254" s="39">
        <v>0</v>
      </c>
      <c r="AB1254" s="41">
        <v>2021</v>
      </c>
    </row>
    <row r="1255" spans="1:28" ht="35.25" customHeight="1">
      <c r="A1255" s="11">
        <v>1</v>
      </c>
      <c r="B1255" s="2">
        <f>SUBTOTAL(103,$A$800:A1255)</f>
        <v>454</v>
      </c>
      <c r="C1255" s="8" t="s">
        <v>329</v>
      </c>
      <c r="D1255" s="36">
        <f t="shared" si="64"/>
        <v>1038198</v>
      </c>
      <c r="E1255" s="39">
        <v>0</v>
      </c>
      <c r="F1255" s="39">
        <v>0</v>
      </c>
      <c r="G1255" s="39">
        <v>0</v>
      </c>
      <c r="H1255" s="39">
        <v>0</v>
      </c>
      <c r="I1255" s="39">
        <v>1038198</v>
      </c>
      <c r="J1255" s="39">
        <v>0</v>
      </c>
      <c r="K1255" s="40">
        <v>0</v>
      </c>
      <c r="L1255" s="39">
        <v>0</v>
      </c>
      <c r="M1255" s="39">
        <v>0</v>
      </c>
      <c r="N1255" s="39">
        <v>0</v>
      </c>
      <c r="O1255" s="39">
        <v>0</v>
      </c>
      <c r="P1255" s="39">
        <v>0</v>
      </c>
      <c r="Q1255" s="39">
        <v>0</v>
      </c>
      <c r="R1255" s="39">
        <v>0</v>
      </c>
      <c r="S1255" s="39">
        <v>0</v>
      </c>
      <c r="T1255" s="39">
        <v>0</v>
      </c>
      <c r="U1255" s="39">
        <v>0</v>
      </c>
      <c r="V1255" s="39">
        <v>0</v>
      </c>
      <c r="W1255" s="39">
        <v>0</v>
      </c>
      <c r="X1255" s="39">
        <v>0</v>
      </c>
      <c r="Y1255" s="39">
        <v>0</v>
      </c>
      <c r="Z1255" s="39">
        <v>0</v>
      </c>
      <c r="AA1255" s="39">
        <v>0</v>
      </c>
      <c r="AB1255" s="41">
        <v>2021</v>
      </c>
    </row>
    <row r="1256" spans="1:28" ht="35.25" customHeight="1">
      <c r="A1256" s="11">
        <v>1</v>
      </c>
      <c r="B1256" s="2">
        <f>SUBTOTAL(103,$A$800:A1256)</f>
        <v>455</v>
      </c>
      <c r="C1256" s="8" t="s">
        <v>1340</v>
      </c>
      <c r="D1256" s="36">
        <f t="shared" si="64"/>
        <v>2640285.8</v>
      </c>
      <c r="E1256" s="39">
        <v>0</v>
      </c>
      <c r="F1256" s="39">
        <v>0</v>
      </c>
      <c r="G1256" s="39">
        <v>0</v>
      </c>
      <c r="H1256" s="39">
        <v>387036.8</v>
      </c>
      <c r="I1256" s="39">
        <v>0</v>
      </c>
      <c r="J1256" s="39">
        <v>0</v>
      </c>
      <c r="K1256" s="40">
        <v>0</v>
      </c>
      <c r="L1256" s="39">
        <v>0</v>
      </c>
      <c r="M1256" s="39">
        <v>2168526</v>
      </c>
      <c r="N1256" s="39">
        <v>0</v>
      </c>
      <c r="O1256" s="39">
        <v>84723</v>
      </c>
      <c r="P1256" s="39">
        <v>0</v>
      </c>
      <c r="Q1256" s="39">
        <v>0</v>
      </c>
      <c r="R1256" s="39">
        <v>0</v>
      </c>
      <c r="S1256" s="39">
        <v>0</v>
      </c>
      <c r="T1256" s="39">
        <v>0</v>
      </c>
      <c r="U1256" s="39">
        <v>0</v>
      </c>
      <c r="V1256" s="39">
        <v>0</v>
      </c>
      <c r="W1256" s="39">
        <v>0</v>
      </c>
      <c r="X1256" s="39">
        <v>0</v>
      </c>
      <c r="Y1256" s="39">
        <v>0</v>
      </c>
      <c r="Z1256" s="39">
        <v>0</v>
      </c>
      <c r="AA1256" s="39">
        <v>0</v>
      </c>
      <c r="AB1256" s="41">
        <v>2021</v>
      </c>
    </row>
    <row r="1257" spans="1:28" ht="35.25" customHeight="1">
      <c r="A1257" s="11">
        <v>1</v>
      </c>
      <c r="B1257" s="2">
        <f>SUBTOTAL(103,$A$800:A1257)</f>
        <v>456</v>
      </c>
      <c r="C1257" s="8" t="s">
        <v>1345</v>
      </c>
      <c r="D1257" s="36">
        <f t="shared" si="64"/>
        <v>769979</v>
      </c>
      <c r="E1257" s="39">
        <v>0</v>
      </c>
      <c r="F1257" s="39">
        <v>0</v>
      </c>
      <c r="G1257" s="39">
        <v>769979</v>
      </c>
      <c r="H1257" s="39">
        <v>0</v>
      </c>
      <c r="I1257" s="39">
        <v>0</v>
      </c>
      <c r="J1257" s="39">
        <v>0</v>
      </c>
      <c r="K1257" s="40">
        <v>0</v>
      </c>
      <c r="L1257" s="39">
        <v>0</v>
      </c>
      <c r="M1257" s="39">
        <v>0</v>
      </c>
      <c r="N1257" s="39">
        <v>0</v>
      </c>
      <c r="O1257" s="39">
        <v>0</v>
      </c>
      <c r="P1257" s="39">
        <v>0</v>
      </c>
      <c r="Q1257" s="39">
        <v>0</v>
      </c>
      <c r="R1257" s="39">
        <v>0</v>
      </c>
      <c r="S1257" s="39">
        <v>0</v>
      </c>
      <c r="T1257" s="39">
        <v>0</v>
      </c>
      <c r="U1257" s="39">
        <v>0</v>
      </c>
      <c r="V1257" s="39">
        <v>0</v>
      </c>
      <c r="W1257" s="39">
        <v>0</v>
      </c>
      <c r="X1257" s="39">
        <v>0</v>
      </c>
      <c r="Y1257" s="39">
        <v>0</v>
      </c>
      <c r="Z1257" s="39">
        <v>0</v>
      </c>
      <c r="AA1257" s="39">
        <v>0</v>
      </c>
      <c r="AB1257" s="41">
        <v>2021</v>
      </c>
    </row>
    <row r="1258" spans="1:28" ht="35.25" customHeight="1">
      <c r="A1258" s="11">
        <v>1</v>
      </c>
      <c r="B1258" s="2">
        <f>SUBTOTAL(103,$A$800:A1258)</f>
        <v>457</v>
      </c>
      <c r="C1258" s="8" t="s">
        <v>880</v>
      </c>
      <c r="D1258" s="36">
        <f t="shared" si="64"/>
        <v>380490</v>
      </c>
      <c r="E1258" s="39">
        <v>0</v>
      </c>
      <c r="F1258" s="39">
        <v>0</v>
      </c>
      <c r="G1258" s="39">
        <v>0</v>
      </c>
      <c r="H1258" s="39">
        <v>0</v>
      </c>
      <c r="I1258" s="39">
        <v>0</v>
      </c>
      <c r="J1258" s="39">
        <v>0</v>
      </c>
      <c r="K1258" s="40">
        <v>0</v>
      </c>
      <c r="L1258" s="39">
        <v>0</v>
      </c>
      <c r="M1258" s="39">
        <v>0</v>
      </c>
      <c r="N1258" s="39">
        <v>0</v>
      </c>
      <c r="O1258" s="39">
        <v>380490</v>
      </c>
      <c r="P1258" s="39">
        <v>0</v>
      </c>
      <c r="Q1258" s="39">
        <v>0</v>
      </c>
      <c r="R1258" s="39">
        <v>0</v>
      </c>
      <c r="S1258" s="39">
        <v>0</v>
      </c>
      <c r="T1258" s="39">
        <v>0</v>
      </c>
      <c r="U1258" s="39">
        <v>0</v>
      </c>
      <c r="V1258" s="39">
        <v>0</v>
      </c>
      <c r="W1258" s="39">
        <v>0</v>
      </c>
      <c r="X1258" s="39">
        <v>0</v>
      </c>
      <c r="Y1258" s="39">
        <v>0</v>
      </c>
      <c r="Z1258" s="39">
        <v>0</v>
      </c>
      <c r="AA1258" s="39">
        <v>0</v>
      </c>
      <c r="AB1258" s="41">
        <v>2021</v>
      </c>
    </row>
    <row r="1259" spans="1:28" ht="35.25" customHeight="1">
      <c r="A1259" s="11">
        <v>1</v>
      </c>
      <c r="B1259" s="2">
        <f>SUBTOTAL(103,$A$800:A1259)</f>
        <v>458</v>
      </c>
      <c r="C1259" s="8" t="s">
        <v>1337</v>
      </c>
      <c r="D1259" s="36">
        <f t="shared" si="64"/>
        <v>806359.2</v>
      </c>
      <c r="E1259" s="39">
        <v>0</v>
      </c>
      <c r="F1259" s="39">
        <v>0</v>
      </c>
      <c r="G1259" s="39">
        <v>0</v>
      </c>
      <c r="H1259" s="39">
        <v>0</v>
      </c>
      <c r="I1259" s="39">
        <v>0</v>
      </c>
      <c r="J1259" s="39">
        <v>0</v>
      </c>
      <c r="K1259" s="40">
        <v>0</v>
      </c>
      <c r="L1259" s="39">
        <v>0</v>
      </c>
      <c r="M1259" s="39">
        <v>0</v>
      </c>
      <c r="N1259" s="39">
        <v>0</v>
      </c>
      <c r="O1259" s="39">
        <v>806359.2</v>
      </c>
      <c r="P1259" s="39">
        <v>0</v>
      </c>
      <c r="Q1259" s="39">
        <v>0</v>
      </c>
      <c r="R1259" s="39">
        <v>0</v>
      </c>
      <c r="S1259" s="39">
        <v>0</v>
      </c>
      <c r="T1259" s="39">
        <v>0</v>
      </c>
      <c r="U1259" s="39">
        <v>0</v>
      </c>
      <c r="V1259" s="39">
        <v>0</v>
      </c>
      <c r="W1259" s="39">
        <v>0</v>
      </c>
      <c r="X1259" s="39">
        <v>0</v>
      </c>
      <c r="Y1259" s="39">
        <v>0</v>
      </c>
      <c r="Z1259" s="39">
        <v>0</v>
      </c>
      <c r="AA1259" s="39">
        <v>0</v>
      </c>
      <c r="AB1259" s="41">
        <v>2021</v>
      </c>
    </row>
    <row r="1260" spans="1:28" ht="35.25" customHeight="1">
      <c r="A1260" s="11">
        <v>1</v>
      </c>
      <c r="B1260" s="2">
        <f>SUBTOTAL(103,$A$800:A1260)</f>
        <v>459</v>
      </c>
      <c r="C1260" s="8" t="s">
        <v>1368</v>
      </c>
      <c r="D1260" s="36">
        <f t="shared" si="64"/>
        <v>1042534.5</v>
      </c>
      <c r="E1260" s="39">
        <v>521267.25</v>
      </c>
      <c r="F1260" s="39">
        <v>521267.25</v>
      </c>
      <c r="G1260" s="39">
        <v>0</v>
      </c>
      <c r="H1260" s="39">
        <v>0</v>
      </c>
      <c r="I1260" s="39">
        <v>0</v>
      </c>
      <c r="J1260" s="39">
        <v>0</v>
      </c>
      <c r="K1260" s="40">
        <v>0</v>
      </c>
      <c r="L1260" s="39">
        <v>0</v>
      </c>
      <c r="M1260" s="39">
        <v>0</v>
      </c>
      <c r="N1260" s="39">
        <v>0</v>
      </c>
      <c r="O1260" s="39">
        <v>0</v>
      </c>
      <c r="P1260" s="39">
        <v>0</v>
      </c>
      <c r="Q1260" s="39">
        <v>0</v>
      </c>
      <c r="R1260" s="39">
        <v>0</v>
      </c>
      <c r="S1260" s="39">
        <v>0</v>
      </c>
      <c r="T1260" s="39">
        <v>0</v>
      </c>
      <c r="U1260" s="39">
        <v>0</v>
      </c>
      <c r="V1260" s="39">
        <v>0</v>
      </c>
      <c r="W1260" s="39">
        <v>0</v>
      </c>
      <c r="X1260" s="39">
        <v>0</v>
      </c>
      <c r="Y1260" s="39">
        <v>0</v>
      </c>
      <c r="Z1260" s="39">
        <v>0</v>
      </c>
      <c r="AA1260" s="39">
        <v>0</v>
      </c>
      <c r="AB1260" s="41">
        <v>2021</v>
      </c>
    </row>
    <row r="1261" spans="1:28" ht="35.25" customHeight="1">
      <c r="A1261" s="11">
        <v>1</v>
      </c>
      <c r="B1261" s="2">
        <f>SUBTOTAL(103,$A$800:A1261)</f>
        <v>460</v>
      </c>
      <c r="C1261" s="8" t="s">
        <v>1369</v>
      </c>
      <c r="D1261" s="36">
        <f t="shared" si="64"/>
        <v>317100</v>
      </c>
      <c r="E1261" s="39">
        <v>0</v>
      </c>
      <c r="F1261" s="39">
        <v>0</v>
      </c>
      <c r="G1261" s="39">
        <v>0</v>
      </c>
      <c r="H1261" s="39">
        <v>0</v>
      </c>
      <c r="I1261" s="39">
        <v>0</v>
      </c>
      <c r="J1261" s="39">
        <v>0</v>
      </c>
      <c r="K1261" s="40">
        <v>0</v>
      </c>
      <c r="L1261" s="39">
        <v>0</v>
      </c>
      <c r="M1261" s="39">
        <v>0</v>
      </c>
      <c r="N1261" s="39">
        <v>0</v>
      </c>
      <c r="O1261" s="39">
        <v>0</v>
      </c>
      <c r="P1261" s="39">
        <v>317100</v>
      </c>
      <c r="Q1261" s="39">
        <v>0</v>
      </c>
      <c r="R1261" s="39">
        <v>0</v>
      </c>
      <c r="S1261" s="39">
        <v>0</v>
      </c>
      <c r="T1261" s="39">
        <v>0</v>
      </c>
      <c r="U1261" s="39">
        <v>0</v>
      </c>
      <c r="V1261" s="39">
        <v>0</v>
      </c>
      <c r="W1261" s="39">
        <v>0</v>
      </c>
      <c r="X1261" s="39">
        <v>0</v>
      </c>
      <c r="Y1261" s="39">
        <v>0</v>
      </c>
      <c r="Z1261" s="39">
        <v>0</v>
      </c>
      <c r="AA1261" s="39">
        <v>0</v>
      </c>
      <c r="AB1261" s="41">
        <v>2021</v>
      </c>
    </row>
    <row r="1262" spans="1:28" ht="35.25" customHeight="1">
      <c r="A1262" s="11">
        <v>1</v>
      </c>
      <c r="B1262" s="2">
        <f>SUBTOTAL(103,$A$800:A1262)</f>
        <v>461</v>
      </c>
      <c r="C1262" s="8" t="s">
        <v>479</v>
      </c>
      <c r="D1262" s="36">
        <f t="shared" si="64"/>
        <v>2123076</v>
      </c>
      <c r="E1262" s="39">
        <v>0</v>
      </c>
      <c r="F1262" s="39">
        <v>0</v>
      </c>
      <c r="G1262" s="39">
        <v>0</v>
      </c>
      <c r="H1262" s="39">
        <v>0</v>
      </c>
      <c r="I1262" s="39">
        <v>0</v>
      </c>
      <c r="J1262" s="39">
        <v>0</v>
      </c>
      <c r="K1262" s="40">
        <v>0</v>
      </c>
      <c r="L1262" s="39">
        <v>0</v>
      </c>
      <c r="M1262" s="39">
        <v>2123076</v>
      </c>
      <c r="N1262" s="39">
        <v>0</v>
      </c>
      <c r="O1262" s="39">
        <v>0</v>
      </c>
      <c r="P1262" s="39">
        <v>0</v>
      </c>
      <c r="Q1262" s="39">
        <v>0</v>
      </c>
      <c r="R1262" s="39">
        <v>0</v>
      </c>
      <c r="S1262" s="39">
        <v>0</v>
      </c>
      <c r="T1262" s="39">
        <v>0</v>
      </c>
      <c r="U1262" s="39">
        <v>0</v>
      </c>
      <c r="V1262" s="39">
        <v>0</v>
      </c>
      <c r="W1262" s="39">
        <v>0</v>
      </c>
      <c r="X1262" s="39">
        <v>0</v>
      </c>
      <c r="Y1262" s="39">
        <v>0</v>
      </c>
      <c r="Z1262" s="39">
        <v>0</v>
      </c>
      <c r="AA1262" s="39">
        <v>0</v>
      </c>
      <c r="AB1262" s="41">
        <v>2021</v>
      </c>
    </row>
    <row r="1263" spans="1:28" ht="35.25" customHeight="1">
      <c r="A1263" s="11">
        <v>1</v>
      </c>
      <c r="B1263" s="2">
        <f>SUBTOTAL(103,$A$800:A1263)</f>
        <v>462</v>
      </c>
      <c r="C1263" s="8" t="s">
        <v>674</v>
      </c>
      <c r="D1263" s="36">
        <f t="shared" si="64"/>
        <v>851900</v>
      </c>
      <c r="E1263" s="39">
        <v>0</v>
      </c>
      <c r="F1263" s="39">
        <v>0</v>
      </c>
      <c r="G1263" s="39">
        <v>0</v>
      </c>
      <c r="H1263" s="39">
        <v>0</v>
      </c>
      <c r="I1263" s="39">
        <v>0</v>
      </c>
      <c r="J1263" s="39">
        <v>0</v>
      </c>
      <c r="K1263" s="40">
        <v>0</v>
      </c>
      <c r="L1263" s="39">
        <v>0</v>
      </c>
      <c r="M1263" s="39">
        <v>0</v>
      </c>
      <c r="N1263" s="39">
        <v>0</v>
      </c>
      <c r="O1263" s="39">
        <v>851900</v>
      </c>
      <c r="P1263" s="39">
        <v>0</v>
      </c>
      <c r="Q1263" s="39">
        <v>0</v>
      </c>
      <c r="R1263" s="39">
        <v>0</v>
      </c>
      <c r="S1263" s="39">
        <v>0</v>
      </c>
      <c r="T1263" s="39">
        <v>0</v>
      </c>
      <c r="U1263" s="39">
        <v>0</v>
      </c>
      <c r="V1263" s="39">
        <v>0</v>
      </c>
      <c r="W1263" s="39">
        <v>0</v>
      </c>
      <c r="X1263" s="39">
        <v>0</v>
      </c>
      <c r="Y1263" s="39">
        <v>0</v>
      </c>
      <c r="Z1263" s="39">
        <v>0</v>
      </c>
      <c r="AA1263" s="39">
        <v>0</v>
      </c>
      <c r="AB1263" s="41">
        <v>2021</v>
      </c>
    </row>
    <row r="1264" spans="1:28" ht="35.25" customHeight="1">
      <c r="A1264" s="11">
        <v>1</v>
      </c>
      <c r="B1264" s="2">
        <f>SUBTOTAL(103,$A$800:A1264)</f>
        <v>463</v>
      </c>
      <c r="C1264" s="8" t="s">
        <v>331</v>
      </c>
      <c r="D1264" s="36">
        <f t="shared" si="64"/>
        <v>667048</v>
      </c>
      <c r="E1264" s="39">
        <v>0</v>
      </c>
      <c r="F1264" s="39">
        <v>0</v>
      </c>
      <c r="G1264" s="39">
        <v>0</v>
      </c>
      <c r="H1264" s="39">
        <v>0</v>
      </c>
      <c r="I1264" s="39">
        <v>0</v>
      </c>
      <c r="J1264" s="39">
        <v>0</v>
      </c>
      <c r="K1264" s="40">
        <v>0</v>
      </c>
      <c r="L1264" s="39">
        <v>0</v>
      </c>
      <c r="M1264" s="39">
        <v>667048</v>
      </c>
      <c r="N1264" s="39">
        <v>0</v>
      </c>
      <c r="O1264" s="39">
        <v>0</v>
      </c>
      <c r="P1264" s="39">
        <v>0</v>
      </c>
      <c r="Q1264" s="39">
        <v>0</v>
      </c>
      <c r="R1264" s="39">
        <v>0</v>
      </c>
      <c r="S1264" s="39">
        <v>0</v>
      </c>
      <c r="T1264" s="39">
        <v>0</v>
      </c>
      <c r="U1264" s="39">
        <v>0</v>
      </c>
      <c r="V1264" s="39">
        <v>0</v>
      </c>
      <c r="W1264" s="39">
        <v>0</v>
      </c>
      <c r="X1264" s="39">
        <v>0</v>
      </c>
      <c r="Y1264" s="39">
        <v>0</v>
      </c>
      <c r="Z1264" s="39">
        <v>0</v>
      </c>
      <c r="AA1264" s="39">
        <v>0</v>
      </c>
      <c r="AB1264" s="41">
        <v>2021</v>
      </c>
    </row>
    <row r="1265" spans="1:28" ht="35.25" customHeight="1">
      <c r="A1265" s="11">
        <v>1</v>
      </c>
      <c r="B1265" s="2">
        <f>SUBTOTAL(103,$A$800:A1265)</f>
        <v>464</v>
      </c>
      <c r="C1265" s="8" t="s">
        <v>94</v>
      </c>
      <c r="D1265" s="36">
        <f t="shared" si="64"/>
        <v>610000</v>
      </c>
      <c r="E1265" s="39">
        <v>0</v>
      </c>
      <c r="F1265" s="39">
        <v>0</v>
      </c>
      <c r="G1265" s="39">
        <v>0</v>
      </c>
      <c r="H1265" s="39">
        <v>0</v>
      </c>
      <c r="I1265" s="39">
        <v>0</v>
      </c>
      <c r="J1265" s="39">
        <v>0</v>
      </c>
      <c r="K1265" s="40">
        <v>0</v>
      </c>
      <c r="L1265" s="39">
        <v>0</v>
      </c>
      <c r="M1265" s="39">
        <v>610000</v>
      </c>
      <c r="N1265" s="39">
        <v>0</v>
      </c>
      <c r="O1265" s="39">
        <v>0</v>
      </c>
      <c r="P1265" s="39">
        <v>0</v>
      </c>
      <c r="Q1265" s="39">
        <v>0</v>
      </c>
      <c r="R1265" s="39">
        <v>0</v>
      </c>
      <c r="S1265" s="39">
        <v>0</v>
      </c>
      <c r="T1265" s="39">
        <v>0</v>
      </c>
      <c r="U1265" s="39">
        <v>0</v>
      </c>
      <c r="V1265" s="39">
        <v>0</v>
      </c>
      <c r="W1265" s="39">
        <v>0</v>
      </c>
      <c r="X1265" s="39">
        <v>0</v>
      </c>
      <c r="Y1265" s="39">
        <v>0</v>
      </c>
      <c r="Z1265" s="39">
        <v>0</v>
      </c>
      <c r="AA1265" s="39">
        <v>0</v>
      </c>
      <c r="AB1265" s="41">
        <v>2021</v>
      </c>
    </row>
    <row r="1266" spans="1:28" ht="35.25" customHeight="1">
      <c r="A1266" s="11">
        <v>1</v>
      </c>
      <c r="B1266" s="2">
        <f>SUBTOTAL(103,$A$800:A1266)</f>
        <v>465</v>
      </c>
      <c r="C1266" s="8" t="s">
        <v>415</v>
      </c>
      <c r="D1266" s="36">
        <f t="shared" si="64"/>
        <v>805278.98</v>
      </c>
      <c r="E1266" s="39">
        <v>348668.76</v>
      </c>
      <c r="F1266" s="39">
        <v>456610.22</v>
      </c>
      <c r="G1266" s="39">
        <v>0</v>
      </c>
      <c r="H1266" s="39">
        <v>0</v>
      </c>
      <c r="I1266" s="39">
        <v>0</v>
      </c>
      <c r="J1266" s="39">
        <v>0</v>
      </c>
      <c r="K1266" s="40">
        <v>0</v>
      </c>
      <c r="L1266" s="39">
        <v>0</v>
      </c>
      <c r="M1266" s="39">
        <v>0</v>
      </c>
      <c r="N1266" s="39">
        <v>0</v>
      </c>
      <c r="O1266" s="39">
        <v>0</v>
      </c>
      <c r="P1266" s="39">
        <v>0</v>
      </c>
      <c r="Q1266" s="39">
        <v>0</v>
      </c>
      <c r="R1266" s="39">
        <v>0</v>
      </c>
      <c r="S1266" s="39">
        <v>0</v>
      </c>
      <c r="T1266" s="39">
        <v>0</v>
      </c>
      <c r="U1266" s="39">
        <v>0</v>
      </c>
      <c r="V1266" s="39">
        <v>0</v>
      </c>
      <c r="W1266" s="39">
        <v>0</v>
      </c>
      <c r="X1266" s="39">
        <v>0</v>
      </c>
      <c r="Y1266" s="39">
        <v>0</v>
      </c>
      <c r="Z1266" s="39">
        <v>0</v>
      </c>
      <c r="AA1266" s="39">
        <v>0</v>
      </c>
      <c r="AB1266" s="41">
        <v>2021</v>
      </c>
    </row>
    <row r="1267" spans="1:28" ht="35.25" customHeight="1">
      <c r="A1267" s="11">
        <v>2</v>
      </c>
      <c r="B1267" s="2">
        <f>SUBTOTAL(103,$A$800:A1267)</f>
        <v>466</v>
      </c>
      <c r="C1267" s="8" t="s">
        <v>1379</v>
      </c>
      <c r="D1267" s="36">
        <f aca="true" t="shared" si="65" ref="D1267:D1296">E1267+F1267+G1267+H1267+I1267+J1267+L1267+M1267+N1267+O1267+P1267+Q1267+R1267+S1267+T1267+U1267+V1267+W1267+X1267+Y1267+Z1267+AA1267</f>
        <v>4300000</v>
      </c>
      <c r="E1267" s="39">
        <v>0</v>
      </c>
      <c r="F1267" s="39">
        <v>0</v>
      </c>
      <c r="G1267" s="39">
        <v>0</v>
      </c>
      <c r="H1267" s="39">
        <v>0</v>
      </c>
      <c r="I1267" s="39">
        <v>0</v>
      </c>
      <c r="J1267" s="39">
        <v>0</v>
      </c>
      <c r="K1267" s="40">
        <v>0</v>
      </c>
      <c r="L1267" s="39">
        <v>0</v>
      </c>
      <c r="M1267" s="39">
        <v>4300000</v>
      </c>
      <c r="N1267" s="39">
        <v>0</v>
      </c>
      <c r="O1267" s="39">
        <v>0</v>
      </c>
      <c r="P1267" s="39">
        <v>0</v>
      </c>
      <c r="Q1267" s="39">
        <v>0</v>
      </c>
      <c r="R1267" s="39">
        <v>0</v>
      </c>
      <c r="S1267" s="39">
        <v>0</v>
      </c>
      <c r="T1267" s="39">
        <v>0</v>
      </c>
      <c r="U1267" s="39">
        <v>0</v>
      </c>
      <c r="V1267" s="39">
        <v>0</v>
      </c>
      <c r="W1267" s="39">
        <v>0</v>
      </c>
      <c r="X1267" s="39">
        <v>0</v>
      </c>
      <c r="Y1267" s="39">
        <v>0</v>
      </c>
      <c r="Z1267" s="39">
        <v>0</v>
      </c>
      <c r="AA1267" s="39">
        <v>0</v>
      </c>
      <c r="AB1267" s="41">
        <v>2021</v>
      </c>
    </row>
    <row r="1268" spans="1:28" ht="35.25" customHeight="1">
      <c r="A1268" s="11">
        <v>1</v>
      </c>
      <c r="B1268" s="2">
        <f>SUBTOTAL(103,$A$800:A1268)</f>
        <v>467</v>
      </c>
      <c r="C1268" s="8" t="s">
        <v>967</v>
      </c>
      <c r="D1268" s="36">
        <f t="shared" si="65"/>
        <v>3714206.9099999997</v>
      </c>
      <c r="E1268" s="39">
        <v>901562.74</v>
      </c>
      <c r="F1268" s="39">
        <v>1970915.4</v>
      </c>
      <c r="G1268" s="39">
        <v>0</v>
      </c>
      <c r="H1268" s="39">
        <v>841728.77</v>
      </c>
      <c r="I1268" s="39">
        <v>0</v>
      </c>
      <c r="J1268" s="39">
        <v>0</v>
      </c>
      <c r="K1268" s="40">
        <v>0</v>
      </c>
      <c r="L1268" s="39">
        <v>0</v>
      </c>
      <c r="M1268" s="39">
        <v>0</v>
      </c>
      <c r="N1268" s="39">
        <v>0</v>
      </c>
      <c r="O1268" s="42">
        <v>0</v>
      </c>
      <c r="P1268" s="39">
        <v>0</v>
      </c>
      <c r="Q1268" s="39">
        <v>0</v>
      </c>
      <c r="R1268" s="39">
        <v>0</v>
      </c>
      <c r="S1268" s="39">
        <v>0</v>
      </c>
      <c r="T1268" s="39">
        <v>0</v>
      </c>
      <c r="U1268" s="39">
        <v>0</v>
      </c>
      <c r="V1268" s="39">
        <v>0</v>
      </c>
      <c r="W1268" s="39">
        <v>0</v>
      </c>
      <c r="X1268" s="39">
        <v>0</v>
      </c>
      <c r="Y1268" s="39">
        <v>0</v>
      </c>
      <c r="Z1268" s="39">
        <v>0</v>
      </c>
      <c r="AA1268" s="39">
        <v>0</v>
      </c>
      <c r="AB1268" s="41">
        <v>2021</v>
      </c>
    </row>
    <row r="1269" spans="2:28" ht="35.25" customHeight="1">
      <c r="B1269" s="28" t="s">
        <v>15</v>
      </c>
      <c r="C1269" s="8"/>
      <c r="D1269" s="36">
        <f t="shared" si="65"/>
        <v>31141027.91</v>
      </c>
      <c r="E1269" s="36">
        <f aca="true" t="shared" si="66" ref="E1269:AA1269">SUM(E1270:E1310)</f>
        <v>534371.5</v>
      </c>
      <c r="F1269" s="36">
        <f t="shared" si="66"/>
        <v>823376.5</v>
      </c>
      <c r="G1269" s="36">
        <f t="shared" si="66"/>
        <v>4121601.8</v>
      </c>
      <c r="H1269" s="36">
        <f t="shared" si="66"/>
        <v>2836619.76</v>
      </c>
      <c r="I1269" s="36">
        <f t="shared" si="66"/>
        <v>4688556.06</v>
      </c>
      <c r="J1269" s="36">
        <f t="shared" si="66"/>
        <v>589859</v>
      </c>
      <c r="K1269" s="37">
        <f t="shared" si="66"/>
        <v>0</v>
      </c>
      <c r="L1269" s="36">
        <f t="shared" si="66"/>
        <v>0</v>
      </c>
      <c r="M1269" s="36">
        <f t="shared" si="66"/>
        <v>10934232.39</v>
      </c>
      <c r="N1269" s="36">
        <f t="shared" si="66"/>
        <v>931192.6</v>
      </c>
      <c r="O1269" s="36">
        <f>SUM(O1270:O1310)</f>
        <v>4995218.300000001</v>
      </c>
      <c r="P1269" s="36">
        <f t="shared" si="66"/>
        <v>686000</v>
      </c>
      <c r="Q1269" s="36">
        <f t="shared" si="66"/>
        <v>0</v>
      </c>
      <c r="R1269" s="36">
        <f t="shared" si="66"/>
        <v>0</v>
      </c>
      <c r="S1269" s="36">
        <f t="shared" si="66"/>
        <v>0</v>
      </c>
      <c r="T1269" s="36">
        <f t="shared" si="66"/>
        <v>0</v>
      </c>
      <c r="U1269" s="36">
        <f t="shared" si="66"/>
        <v>0</v>
      </c>
      <c r="V1269" s="36">
        <f t="shared" si="66"/>
        <v>0</v>
      </c>
      <c r="W1269" s="36">
        <f t="shared" si="66"/>
        <v>0</v>
      </c>
      <c r="X1269" s="36">
        <f t="shared" si="66"/>
        <v>0</v>
      </c>
      <c r="Y1269" s="36">
        <f t="shared" si="66"/>
        <v>0</v>
      </c>
      <c r="Z1269" s="36">
        <f t="shared" si="66"/>
        <v>0</v>
      </c>
      <c r="AA1269" s="36">
        <f t="shared" si="66"/>
        <v>0</v>
      </c>
      <c r="AB1269" s="38" t="s">
        <v>36</v>
      </c>
    </row>
    <row r="1270" spans="1:28" ht="35.25" customHeight="1">
      <c r="A1270" s="11">
        <v>1</v>
      </c>
      <c r="B1270" s="2">
        <f>SUBTOTAL(103,$A$800:A1270)</f>
        <v>468</v>
      </c>
      <c r="C1270" s="8" t="s">
        <v>1179</v>
      </c>
      <c r="D1270" s="36">
        <f t="shared" si="65"/>
        <v>215348.93</v>
      </c>
      <c r="E1270" s="42">
        <v>0</v>
      </c>
      <c r="F1270" s="42">
        <v>0</v>
      </c>
      <c r="G1270" s="42">
        <v>0</v>
      </c>
      <c r="H1270" s="42">
        <v>0</v>
      </c>
      <c r="I1270" s="42">
        <v>215348.93</v>
      </c>
      <c r="J1270" s="42">
        <v>0</v>
      </c>
      <c r="K1270" s="43">
        <v>0</v>
      </c>
      <c r="L1270" s="42">
        <v>0</v>
      </c>
      <c r="M1270" s="42">
        <v>0</v>
      </c>
      <c r="N1270" s="42">
        <v>0</v>
      </c>
      <c r="O1270" s="42">
        <v>0</v>
      </c>
      <c r="P1270" s="42">
        <v>0</v>
      </c>
      <c r="Q1270" s="42">
        <v>0</v>
      </c>
      <c r="R1270" s="42">
        <v>0</v>
      </c>
      <c r="S1270" s="42">
        <v>0</v>
      </c>
      <c r="T1270" s="42">
        <v>0</v>
      </c>
      <c r="U1270" s="42">
        <v>0</v>
      </c>
      <c r="V1270" s="42">
        <v>0</v>
      </c>
      <c r="W1270" s="42">
        <v>0</v>
      </c>
      <c r="X1270" s="42">
        <v>0</v>
      </c>
      <c r="Y1270" s="42">
        <v>0</v>
      </c>
      <c r="Z1270" s="42">
        <v>0</v>
      </c>
      <c r="AA1270" s="42">
        <v>0</v>
      </c>
      <c r="AB1270" s="44">
        <v>2021</v>
      </c>
    </row>
    <row r="1271" spans="1:28" ht="35.25" customHeight="1">
      <c r="A1271" s="11">
        <v>1</v>
      </c>
      <c r="B1271" s="2">
        <f>SUBTOTAL(103,$A$800:A1271)</f>
        <v>469</v>
      </c>
      <c r="C1271" s="8" t="s">
        <v>610</v>
      </c>
      <c r="D1271" s="36">
        <f t="shared" si="65"/>
        <v>555878</v>
      </c>
      <c r="E1271" s="42">
        <v>0</v>
      </c>
      <c r="F1271" s="42">
        <v>0</v>
      </c>
      <c r="G1271" s="42">
        <v>0</v>
      </c>
      <c r="H1271" s="42">
        <v>0</v>
      </c>
      <c r="I1271" s="42">
        <v>555878</v>
      </c>
      <c r="J1271" s="42">
        <v>0</v>
      </c>
      <c r="K1271" s="43">
        <v>0</v>
      </c>
      <c r="L1271" s="42">
        <v>0</v>
      </c>
      <c r="M1271" s="42">
        <v>0</v>
      </c>
      <c r="N1271" s="42">
        <v>0</v>
      </c>
      <c r="O1271" s="42">
        <v>0</v>
      </c>
      <c r="P1271" s="42">
        <v>0</v>
      </c>
      <c r="Q1271" s="42">
        <v>0</v>
      </c>
      <c r="R1271" s="42">
        <v>0</v>
      </c>
      <c r="S1271" s="42">
        <v>0</v>
      </c>
      <c r="T1271" s="42">
        <v>0</v>
      </c>
      <c r="U1271" s="42">
        <v>0</v>
      </c>
      <c r="V1271" s="42">
        <v>0</v>
      </c>
      <c r="W1271" s="42">
        <v>0</v>
      </c>
      <c r="X1271" s="42">
        <v>0</v>
      </c>
      <c r="Y1271" s="42">
        <v>0</v>
      </c>
      <c r="Z1271" s="42">
        <v>0</v>
      </c>
      <c r="AA1271" s="42">
        <v>0</v>
      </c>
      <c r="AB1271" s="44">
        <v>2021</v>
      </c>
    </row>
    <row r="1272" spans="1:28" ht="35.25" customHeight="1">
      <c r="A1272" s="11">
        <v>1</v>
      </c>
      <c r="B1272" s="2">
        <f>SUBTOTAL(103,$A$800:A1272)</f>
        <v>470</v>
      </c>
      <c r="C1272" s="8" t="s">
        <v>782</v>
      </c>
      <c r="D1272" s="36">
        <f t="shared" si="65"/>
        <v>54540</v>
      </c>
      <c r="E1272" s="42">
        <v>0</v>
      </c>
      <c r="F1272" s="42">
        <v>0</v>
      </c>
      <c r="G1272" s="42">
        <v>0</v>
      </c>
      <c r="H1272" s="42">
        <v>0</v>
      </c>
      <c r="I1272" s="42">
        <v>0</v>
      </c>
      <c r="J1272" s="42">
        <v>0</v>
      </c>
      <c r="K1272" s="43">
        <v>0</v>
      </c>
      <c r="L1272" s="42">
        <v>0</v>
      </c>
      <c r="M1272" s="42">
        <v>54540</v>
      </c>
      <c r="N1272" s="42">
        <v>0</v>
      </c>
      <c r="O1272" s="42">
        <v>0</v>
      </c>
      <c r="P1272" s="42">
        <v>0</v>
      </c>
      <c r="Q1272" s="42">
        <v>0</v>
      </c>
      <c r="R1272" s="42">
        <v>0</v>
      </c>
      <c r="S1272" s="42">
        <v>0</v>
      </c>
      <c r="T1272" s="42">
        <v>0</v>
      </c>
      <c r="U1272" s="42">
        <v>0</v>
      </c>
      <c r="V1272" s="42">
        <v>0</v>
      </c>
      <c r="W1272" s="42">
        <v>0</v>
      </c>
      <c r="X1272" s="42">
        <v>0</v>
      </c>
      <c r="Y1272" s="42">
        <v>0</v>
      </c>
      <c r="Z1272" s="42">
        <v>0</v>
      </c>
      <c r="AA1272" s="42">
        <v>0</v>
      </c>
      <c r="AB1272" s="44">
        <v>2021</v>
      </c>
    </row>
    <row r="1273" spans="1:28" ht="35.25" customHeight="1">
      <c r="A1273" s="11">
        <v>1</v>
      </c>
      <c r="B1273" s="2">
        <f>SUBTOTAL(103,$A$800:A1273)</f>
        <v>471</v>
      </c>
      <c r="C1273" s="8" t="s">
        <v>902</v>
      </c>
      <c r="D1273" s="36">
        <f t="shared" si="65"/>
        <v>696000</v>
      </c>
      <c r="E1273" s="42">
        <v>0</v>
      </c>
      <c r="F1273" s="42">
        <v>0</v>
      </c>
      <c r="G1273" s="42">
        <v>0</v>
      </c>
      <c r="H1273" s="42">
        <v>0</v>
      </c>
      <c r="I1273" s="42">
        <v>0</v>
      </c>
      <c r="J1273" s="42">
        <v>0</v>
      </c>
      <c r="K1273" s="43">
        <v>0</v>
      </c>
      <c r="L1273" s="42">
        <v>0</v>
      </c>
      <c r="M1273" s="42">
        <v>696000</v>
      </c>
      <c r="N1273" s="42">
        <v>0</v>
      </c>
      <c r="O1273" s="42">
        <v>0</v>
      </c>
      <c r="P1273" s="42">
        <v>0</v>
      </c>
      <c r="Q1273" s="42">
        <v>0</v>
      </c>
      <c r="R1273" s="42">
        <v>0</v>
      </c>
      <c r="S1273" s="42">
        <v>0</v>
      </c>
      <c r="T1273" s="42">
        <v>0</v>
      </c>
      <c r="U1273" s="42">
        <v>0</v>
      </c>
      <c r="V1273" s="42">
        <v>0</v>
      </c>
      <c r="W1273" s="42">
        <v>0</v>
      </c>
      <c r="X1273" s="42">
        <v>0</v>
      </c>
      <c r="Y1273" s="42">
        <v>0</v>
      </c>
      <c r="Z1273" s="42">
        <v>0</v>
      </c>
      <c r="AA1273" s="42">
        <v>0</v>
      </c>
      <c r="AB1273" s="44">
        <v>2021</v>
      </c>
    </row>
    <row r="1274" spans="1:28" ht="35.25" customHeight="1">
      <c r="A1274" s="11">
        <v>1</v>
      </c>
      <c r="B1274" s="2">
        <f>SUBTOTAL(103,$A$800:A1274)</f>
        <v>472</v>
      </c>
      <c r="C1274" s="8" t="s">
        <v>95</v>
      </c>
      <c r="D1274" s="36">
        <f t="shared" si="65"/>
        <v>646329</v>
      </c>
      <c r="E1274" s="42">
        <v>116327</v>
      </c>
      <c r="F1274" s="42">
        <v>0</v>
      </c>
      <c r="G1274" s="42">
        <v>0</v>
      </c>
      <c r="H1274" s="42">
        <v>0</v>
      </c>
      <c r="I1274" s="42">
        <v>125000</v>
      </c>
      <c r="J1274" s="42">
        <v>0</v>
      </c>
      <c r="K1274" s="43">
        <v>0</v>
      </c>
      <c r="L1274" s="42">
        <v>0</v>
      </c>
      <c r="M1274" s="42">
        <v>0</v>
      </c>
      <c r="N1274" s="42">
        <v>405002</v>
      </c>
      <c r="O1274" s="42">
        <v>0</v>
      </c>
      <c r="P1274" s="42">
        <v>0</v>
      </c>
      <c r="Q1274" s="42">
        <v>0</v>
      </c>
      <c r="R1274" s="42">
        <v>0</v>
      </c>
      <c r="S1274" s="42">
        <v>0</v>
      </c>
      <c r="T1274" s="42">
        <v>0</v>
      </c>
      <c r="U1274" s="42">
        <v>0</v>
      </c>
      <c r="V1274" s="42">
        <v>0</v>
      </c>
      <c r="W1274" s="42">
        <v>0</v>
      </c>
      <c r="X1274" s="42">
        <v>0</v>
      </c>
      <c r="Y1274" s="42">
        <v>0</v>
      </c>
      <c r="Z1274" s="42">
        <v>0</v>
      </c>
      <c r="AA1274" s="42">
        <v>0</v>
      </c>
      <c r="AB1274" s="44">
        <v>2021</v>
      </c>
    </row>
    <row r="1275" spans="1:28" ht="35.25" customHeight="1">
      <c r="A1275" s="11">
        <v>1</v>
      </c>
      <c r="B1275" s="2">
        <f>SUBTOTAL(103,$A$800:A1275)</f>
        <v>473</v>
      </c>
      <c r="C1275" s="8" t="s">
        <v>350</v>
      </c>
      <c r="D1275" s="36">
        <f t="shared" si="65"/>
        <v>3670044.04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  <c r="J1275" s="42">
        <v>319993</v>
      </c>
      <c r="K1275" s="43">
        <v>0</v>
      </c>
      <c r="L1275" s="42">
        <v>0</v>
      </c>
      <c r="M1275" s="42">
        <v>2749039.44</v>
      </c>
      <c r="N1275" s="42">
        <v>0</v>
      </c>
      <c r="O1275" s="42">
        <v>601011.6</v>
      </c>
      <c r="P1275" s="42">
        <v>0</v>
      </c>
      <c r="Q1275" s="42">
        <v>0</v>
      </c>
      <c r="R1275" s="42">
        <v>0</v>
      </c>
      <c r="S1275" s="42">
        <v>0</v>
      </c>
      <c r="T1275" s="42">
        <v>0</v>
      </c>
      <c r="U1275" s="42">
        <v>0</v>
      </c>
      <c r="V1275" s="42">
        <v>0</v>
      </c>
      <c r="W1275" s="42">
        <v>0</v>
      </c>
      <c r="X1275" s="42">
        <v>0</v>
      </c>
      <c r="Y1275" s="42">
        <v>0</v>
      </c>
      <c r="Z1275" s="42">
        <v>0</v>
      </c>
      <c r="AA1275" s="42">
        <v>0</v>
      </c>
      <c r="AB1275" s="44">
        <v>2021</v>
      </c>
    </row>
    <row r="1276" spans="1:28" ht="35.25" customHeight="1">
      <c r="A1276" s="11">
        <v>1</v>
      </c>
      <c r="B1276" s="2">
        <f>SUBTOTAL(103,$A$800:A1276)</f>
        <v>474</v>
      </c>
      <c r="C1276" s="8" t="s">
        <v>96</v>
      </c>
      <c r="D1276" s="36">
        <f t="shared" si="65"/>
        <v>90000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  <c r="J1276" s="42">
        <v>0</v>
      </c>
      <c r="K1276" s="43">
        <v>0</v>
      </c>
      <c r="L1276" s="42">
        <v>0</v>
      </c>
      <c r="M1276" s="42">
        <v>0</v>
      </c>
      <c r="N1276" s="42">
        <v>0</v>
      </c>
      <c r="O1276" s="42">
        <v>0</v>
      </c>
      <c r="P1276" s="42">
        <v>90000</v>
      </c>
      <c r="Q1276" s="42">
        <v>0</v>
      </c>
      <c r="R1276" s="42">
        <v>0</v>
      </c>
      <c r="S1276" s="42">
        <v>0</v>
      </c>
      <c r="T1276" s="42">
        <v>0</v>
      </c>
      <c r="U1276" s="42">
        <v>0</v>
      </c>
      <c r="V1276" s="42">
        <v>0</v>
      </c>
      <c r="W1276" s="42">
        <v>0</v>
      </c>
      <c r="X1276" s="42">
        <v>0</v>
      </c>
      <c r="Y1276" s="42">
        <v>0</v>
      </c>
      <c r="Z1276" s="42">
        <v>0</v>
      </c>
      <c r="AA1276" s="42">
        <v>0</v>
      </c>
      <c r="AB1276" s="44">
        <v>2021</v>
      </c>
    </row>
    <row r="1277" spans="1:28" ht="35.25" customHeight="1">
      <c r="A1277" s="11">
        <v>1</v>
      </c>
      <c r="B1277" s="2">
        <f>SUBTOTAL(103,$A$800:A1277)</f>
        <v>475</v>
      </c>
      <c r="C1277" s="8" t="s">
        <v>494</v>
      </c>
      <c r="D1277" s="36">
        <f t="shared" si="65"/>
        <v>504000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  <c r="J1277" s="42">
        <v>0</v>
      </c>
      <c r="K1277" s="43">
        <v>0</v>
      </c>
      <c r="L1277" s="42">
        <v>0</v>
      </c>
      <c r="M1277" s="42">
        <v>504000</v>
      </c>
      <c r="N1277" s="42">
        <v>0</v>
      </c>
      <c r="O1277" s="42">
        <v>0</v>
      </c>
      <c r="P1277" s="42">
        <v>0</v>
      </c>
      <c r="Q1277" s="42">
        <v>0</v>
      </c>
      <c r="R1277" s="42">
        <v>0</v>
      </c>
      <c r="S1277" s="42">
        <v>0</v>
      </c>
      <c r="T1277" s="42">
        <v>0</v>
      </c>
      <c r="U1277" s="42">
        <v>0</v>
      </c>
      <c r="V1277" s="42">
        <v>0</v>
      </c>
      <c r="W1277" s="42">
        <v>0</v>
      </c>
      <c r="X1277" s="42">
        <v>0</v>
      </c>
      <c r="Y1277" s="42">
        <v>0</v>
      </c>
      <c r="Z1277" s="42">
        <v>0</v>
      </c>
      <c r="AA1277" s="42">
        <v>0</v>
      </c>
      <c r="AB1277" s="44">
        <v>2021</v>
      </c>
    </row>
    <row r="1278" spans="1:28" ht="35.25" customHeight="1">
      <c r="A1278" s="11">
        <v>1</v>
      </c>
      <c r="B1278" s="2">
        <f>SUBTOTAL(103,$A$800:A1278)</f>
        <v>476</v>
      </c>
      <c r="C1278" s="8" t="s">
        <v>994</v>
      </c>
      <c r="D1278" s="36">
        <f t="shared" si="65"/>
        <v>2062999.3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  <c r="J1278" s="42">
        <v>0</v>
      </c>
      <c r="K1278" s="43">
        <v>0</v>
      </c>
      <c r="L1278" s="42">
        <v>0</v>
      </c>
      <c r="M1278" s="42">
        <v>2062999.3</v>
      </c>
      <c r="N1278" s="42">
        <v>0</v>
      </c>
      <c r="O1278" s="42">
        <v>0</v>
      </c>
      <c r="P1278" s="42">
        <v>0</v>
      </c>
      <c r="Q1278" s="42">
        <v>0</v>
      </c>
      <c r="R1278" s="42">
        <v>0</v>
      </c>
      <c r="S1278" s="42">
        <v>0</v>
      </c>
      <c r="T1278" s="42">
        <v>0</v>
      </c>
      <c r="U1278" s="42">
        <v>0</v>
      </c>
      <c r="V1278" s="42">
        <v>0</v>
      </c>
      <c r="W1278" s="42">
        <v>0</v>
      </c>
      <c r="X1278" s="42">
        <v>0</v>
      </c>
      <c r="Y1278" s="42">
        <v>0</v>
      </c>
      <c r="Z1278" s="42">
        <v>0</v>
      </c>
      <c r="AA1278" s="42">
        <v>0</v>
      </c>
      <c r="AB1278" s="44">
        <v>2021</v>
      </c>
    </row>
    <row r="1279" spans="1:28" ht="35.25" customHeight="1">
      <c r="A1279" s="11">
        <v>1</v>
      </c>
      <c r="B1279" s="2">
        <f>SUBTOTAL(103,$A$800:A1279)</f>
        <v>477</v>
      </c>
      <c r="C1279" s="8" t="s">
        <v>203</v>
      </c>
      <c r="D1279" s="36">
        <f t="shared" si="65"/>
        <v>274547.24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  <c r="J1279" s="42">
        <v>0</v>
      </c>
      <c r="K1279" s="43">
        <v>0</v>
      </c>
      <c r="L1279" s="42">
        <v>0</v>
      </c>
      <c r="M1279" s="42">
        <v>0</v>
      </c>
      <c r="N1279" s="42">
        <v>0</v>
      </c>
      <c r="O1279" s="42">
        <v>274547.24</v>
      </c>
      <c r="P1279" s="42">
        <v>0</v>
      </c>
      <c r="Q1279" s="42">
        <v>0</v>
      </c>
      <c r="R1279" s="42">
        <v>0</v>
      </c>
      <c r="S1279" s="42">
        <v>0</v>
      </c>
      <c r="T1279" s="42">
        <v>0</v>
      </c>
      <c r="U1279" s="42">
        <v>0</v>
      </c>
      <c r="V1279" s="42">
        <v>0</v>
      </c>
      <c r="W1279" s="42">
        <v>0</v>
      </c>
      <c r="X1279" s="42">
        <v>0</v>
      </c>
      <c r="Y1279" s="42">
        <v>0</v>
      </c>
      <c r="Z1279" s="42">
        <v>0</v>
      </c>
      <c r="AA1279" s="42">
        <v>0</v>
      </c>
      <c r="AB1279" s="44">
        <v>2021</v>
      </c>
    </row>
    <row r="1280" spans="1:28" ht="35.25" customHeight="1">
      <c r="A1280" s="11">
        <v>1</v>
      </c>
      <c r="B1280" s="2">
        <f>SUBTOTAL(103,$A$800:A1280)</f>
        <v>478</v>
      </c>
      <c r="C1280" s="8" t="s">
        <v>530</v>
      </c>
      <c r="D1280" s="36">
        <f t="shared" si="65"/>
        <v>1141941.01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  <c r="J1280" s="42">
        <v>0</v>
      </c>
      <c r="K1280" s="43">
        <v>0</v>
      </c>
      <c r="L1280" s="42">
        <v>0</v>
      </c>
      <c r="M1280" s="42">
        <v>0</v>
      </c>
      <c r="N1280" s="42">
        <v>0</v>
      </c>
      <c r="O1280" s="42">
        <v>1141941.01</v>
      </c>
      <c r="P1280" s="42">
        <v>0</v>
      </c>
      <c r="Q1280" s="42">
        <v>0</v>
      </c>
      <c r="R1280" s="42">
        <v>0</v>
      </c>
      <c r="S1280" s="42">
        <v>0</v>
      </c>
      <c r="T1280" s="42">
        <v>0</v>
      </c>
      <c r="U1280" s="42">
        <v>0</v>
      </c>
      <c r="V1280" s="42">
        <v>0</v>
      </c>
      <c r="W1280" s="42">
        <v>0</v>
      </c>
      <c r="X1280" s="42">
        <v>0</v>
      </c>
      <c r="Y1280" s="42">
        <v>0</v>
      </c>
      <c r="Z1280" s="42">
        <v>0</v>
      </c>
      <c r="AA1280" s="42">
        <v>0</v>
      </c>
      <c r="AB1280" s="44">
        <v>2021</v>
      </c>
    </row>
    <row r="1281" spans="1:28" ht="35.25" customHeight="1">
      <c r="A1281" s="11">
        <v>1</v>
      </c>
      <c r="B1281" s="2">
        <f>SUBTOTAL(103,$A$800:A1281)</f>
        <v>479</v>
      </c>
      <c r="C1281" s="8" t="s">
        <v>669</v>
      </c>
      <c r="D1281" s="36">
        <f t="shared" si="65"/>
        <v>352996</v>
      </c>
      <c r="E1281" s="42">
        <v>0</v>
      </c>
      <c r="F1281" s="42">
        <v>0</v>
      </c>
      <c r="G1281" s="42">
        <v>0</v>
      </c>
      <c r="H1281" s="42">
        <v>0</v>
      </c>
      <c r="I1281" s="42">
        <v>352996</v>
      </c>
      <c r="J1281" s="42">
        <v>0</v>
      </c>
      <c r="K1281" s="43">
        <v>0</v>
      </c>
      <c r="L1281" s="42">
        <v>0</v>
      </c>
      <c r="M1281" s="42">
        <v>0</v>
      </c>
      <c r="N1281" s="42">
        <v>0</v>
      </c>
      <c r="O1281" s="42">
        <v>0</v>
      </c>
      <c r="P1281" s="42">
        <v>0</v>
      </c>
      <c r="Q1281" s="42">
        <v>0</v>
      </c>
      <c r="R1281" s="42">
        <v>0</v>
      </c>
      <c r="S1281" s="42">
        <v>0</v>
      </c>
      <c r="T1281" s="42">
        <v>0</v>
      </c>
      <c r="U1281" s="42">
        <v>0</v>
      </c>
      <c r="V1281" s="42">
        <v>0</v>
      </c>
      <c r="W1281" s="42">
        <v>0</v>
      </c>
      <c r="X1281" s="42">
        <v>0</v>
      </c>
      <c r="Y1281" s="42">
        <v>0</v>
      </c>
      <c r="Z1281" s="42">
        <v>0</v>
      </c>
      <c r="AA1281" s="42">
        <v>0</v>
      </c>
      <c r="AB1281" s="44">
        <v>2021</v>
      </c>
    </row>
    <row r="1282" spans="1:28" ht="35.25" customHeight="1">
      <c r="A1282" s="11">
        <v>1</v>
      </c>
      <c r="B1282" s="2">
        <f>SUBTOTAL(103,$A$800:A1282)</f>
        <v>480</v>
      </c>
      <c r="C1282" s="8" t="s">
        <v>98</v>
      </c>
      <c r="D1282" s="36">
        <f t="shared" si="65"/>
        <v>198554.4</v>
      </c>
      <c r="E1282" s="42">
        <v>0</v>
      </c>
      <c r="F1282" s="42">
        <v>0</v>
      </c>
      <c r="G1282" s="42">
        <v>198554.4</v>
      </c>
      <c r="H1282" s="42">
        <v>0</v>
      </c>
      <c r="I1282" s="42">
        <v>0</v>
      </c>
      <c r="J1282" s="42">
        <v>0</v>
      </c>
      <c r="K1282" s="43">
        <v>0</v>
      </c>
      <c r="L1282" s="42">
        <v>0</v>
      </c>
      <c r="M1282" s="42">
        <v>0</v>
      </c>
      <c r="N1282" s="42">
        <v>0</v>
      </c>
      <c r="O1282" s="42">
        <v>0</v>
      </c>
      <c r="P1282" s="42">
        <v>0</v>
      </c>
      <c r="Q1282" s="42">
        <v>0</v>
      </c>
      <c r="R1282" s="42">
        <v>0</v>
      </c>
      <c r="S1282" s="42">
        <v>0</v>
      </c>
      <c r="T1282" s="42">
        <v>0</v>
      </c>
      <c r="U1282" s="42">
        <v>0</v>
      </c>
      <c r="V1282" s="42">
        <v>0</v>
      </c>
      <c r="W1282" s="42">
        <v>0</v>
      </c>
      <c r="X1282" s="42">
        <v>0</v>
      </c>
      <c r="Y1282" s="42">
        <v>0</v>
      </c>
      <c r="Z1282" s="42">
        <v>0</v>
      </c>
      <c r="AA1282" s="42">
        <v>0</v>
      </c>
      <c r="AB1282" s="44">
        <v>2021</v>
      </c>
    </row>
    <row r="1283" spans="1:28" ht="35.25" customHeight="1">
      <c r="A1283" s="11">
        <v>1</v>
      </c>
      <c r="B1283" s="2">
        <f>SUBTOTAL(103,$A$800:A1283)</f>
        <v>481</v>
      </c>
      <c r="C1283" s="8" t="s">
        <v>426</v>
      </c>
      <c r="D1283" s="36">
        <f t="shared" si="65"/>
        <v>921600</v>
      </c>
      <c r="E1283" s="42">
        <v>0</v>
      </c>
      <c r="F1283" s="42">
        <v>0</v>
      </c>
      <c r="G1283" s="42">
        <v>0</v>
      </c>
      <c r="H1283" s="42">
        <v>921600</v>
      </c>
      <c r="I1283" s="42">
        <v>0</v>
      </c>
      <c r="J1283" s="42">
        <v>0</v>
      </c>
      <c r="K1283" s="43">
        <v>0</v>
      </c>
      <c r="L1283" s="42">
        <v>0</v>
      </c>
      <c r="M1283" s="42">
        <v>0</v>
      </c>
      <c r="N1283" s="42">
        <v>0</v>
      </c>
      <c r="O1283" s="42">
        <v>0</v>
      </c>
      <c r="P1283" s="42">
        <v>0</v>
      </c>
      <c r="Q1283" s="42">
        <v>0</v>
      </c>
      <c r="R1283" s="42">
        <v>0</v>
      </c>
      <c r="S1283" s="42">
        <v>0</v>
      </c>
      <c r="T1283" s="42">
        <v>0</v>
      </c>
      <c r="U1283" s="42">
        <v>0</v>
      </c>
      <c r="V1283" s="42">
        <v>0</v>
      </c>
      <c r="W1283" s="42">
        <v>0</v>
      </c>
      <c r="X1283" s="42">
        <v>0</v>
      </c>
      <c r="Y1283" s="42">
        <v>0</v>
      </c>
      <c r="Z1283" s="42">
        <v>0</v>
      </c>
      <c r="AA1283" s="42">
        <v>0</v>
      </c>
      <c r="AB1283" s="44">
        <v>2021</v>
      </c>
    </row>
    <row r="1284" spans="1:28" ht="35.25" customHeight="1">
      <c r="A1284" s="11">
        <v>1</v>
      </c>
      <c r="B1284" s="2">
        <f>SUBTOTAL(103,$A$800:A1284)</f>
        <v>482</v>
      </c>
      <c r="C1284" s="8" t="s">
        <v>705</v>
      </c>
      <c r="D1284" s="36">
        <f t="shared" si="65"/>
        <v>1698507.6</v>
      </c>
      <c r="E1284" s="42">
        <v>0</v>
      </c>
      <c r="F1284" s="42">
        <v>0</v>
      </c>
      <c r="G1284" s="42">
        <v>0</v>
      </c>
      <c r="H1284" s="42">
        <v>1287450</v>
      </c>
      <c r="I1284" s="42">
        <v>0</v>
      </c>
      <c r="J1284" s="42">
        <v>269866</v>
      </c>
      <c r="K1284" s="43">
        <v>0</v>
      </c>
      <c r="L1284" s="42">
        <v>0</v>
      </c>
      <c r="M1284" s="42">
        <v>0</v>
      </c>
      <c r="N1284" s="42">
        <v>141191.6</v>
      </c>
      <c r="O1284" s="42">
        <v>0</v>
      </c>
      <c r="P1284" s="42">
        <v>0</v>
      </c>
      <c r="Q1284" s="42">
        <v>0</v>
      </c>
      <c r="R1284" s="42">
        <v>0</v>
      </c>
      <c r="S1284" s="42">
        <v>0</v>
      </c>
      <c r="T1284" s="42">
        <v>0</v>
      </c>
      <c r="U1284" s="42">
        <v>0</v>
      </c>
      <c r="V1284" s="42">
        <v>0</v>
      </c>
      <c r="W1284" s="42">
        <v>0</v>
      </c>
      <c r="X1284" s="42">
        <v>0</v>
      </c>
      <c r="Y1284" s="42">
        <v>0</v>
      </c>
      <c r="Z1284" s="42">
        <v>0</v>
      </c>
      <c r="AA1284" s="42">
        <v>0</v>
      </c>
      <c r="AB1284" s="44">
        <v>2021</v>
      </c>
    </row>
    <row r="1285" spans="1:28" ht="35.25" customHeight="1">
      <c r="A1285" s="11">
        <v>1</v>
      </c>
      <c r="B1285" s="2">
        <f>SUBTOTAL(103,$A$800:A1285)</f>
        <v>483</v>
      </c>
      <c r="C1285" s="8" t="s">
        <v>721</v>
      </c>
      <c r="D1285" s="36">
        <f t="shared" si="65"/>
        <v>1052200</v>
      </c>
      <c r="E1285" s="42">
        <v>0</v>
      </c>
      <c r="F1285" s="42">
        <v>0</v>
      </c>
      <c r="G1285" s="42">
        <v>0</v>
      </c>
      <c r="H1285" s="42">
        <v>0</v>
      </c>
      <c r="I1285" s="42">
        <v>1052200</v>
      </c>
      <c r="J1285" s="42">
        <v>0</v>
      </c>
      <c r="K1285" s="43">
        <v>0</v>
      </c>
      <c r="L1285" s="42">
        <v>0</v>
      </c>
      <c r="M1285" s="42">
        <v>0</v>
      </c>
      <c r="N1285" s="42">
        <v>0</v>
      </c>
      <c r="O1285" s="42">
        <v>0</v>
      </c>
      <c r="P1285" s="42">
        <v>0</v>
      </c>
      <c r="Q1285" s="42">
        <v>0</v>
      </c>
      <c r="R1285" s="42">
        <v>0</v>
      </c>
      <c r="S1285" s="42">
        <v>0</v>
      </c>
      <c r="T1285" s="42">
        <v>0</v>
      </c>
      <c r="U1285" s="42">
        <v>0</v>
      </c>
      <c r="V1285" s="42">
        <v>0</v>
      </c>
      <c r="W1285" s="42">
        <v>0</v>
      </c>
      <c r="X1285" s="42">
        <v>0</v>
      </c>
      <c r="Y1285" s="42">
        <v>0</v>
      </c>
      <c r="Z1285" s="42">
        <v>0</v>
      </c>
      <c r="AA1285" s="42">
        <v>0</v>
      </c>
      <c r="AB1285" s="44">
        <v>2021</v>
      </c>
    </row>
    <row r="1286" spans="1:28" ht="35.25" customHeight="1">
      <c r="A1286" s="11">
        <v>1</v>
      </c>
      <c r="B1286" s="2">
        <f>SUBTOTAL(103,$A$800:A1286)</f>
        <v>484</v>
      </c>
      <c r="C1286" s="8" t="s">
        <v>995</v>
      </c>
      <c r="D1286" s="36">
        <f t="shared" si="65"/>
        <v>244383</v>
      </c>
      <c r="E1286" s="42">
        <v>244383</v>
      </c>
      <c r="F1286" s="42">
        <v>0</v>
      </c>
      <c r="G1286" s="42">
        <v>0</v>
      </c>
      <c r="H1286" s="42">
        <v>0</v>
      </c>
      <c r="I1286" s="42">
        <v>0</v>
      </c>
      <c r="J1286" s="42">
        <v>0</v>
      </c>
      <c r="K1286" s="43">
        <v>0</v>
      </c>
      <c r="L1286" s="42">
        <v>0</v>
      </c>
      <c r="M1286" s="42">
        <v>0</v>
      </c>
      <c r="N1286" s="42">
        <v>0</v>
      </c>
      <c r="O1286" s="42">
        <v>0</v>
      </c>
      <c r="P1286" s="42">
        <v>0</v>
      </c>
      <c r="Q1286" s="42">
        <v>0</v>
      </c>
      <c r="R1286" s="42">
        <v>0</v>
      </c>
      <c r="S1286" s="42">
        <v>0</v>
      </c>
      <c r="T1286" s="42">
        <v>0</v>
      </c>
      <c r="U1286" s="42">
        <v>0</v>
      </c>
      <c r="V1286" s="42">
        <v>0</v>
      </c>
      <c r="W1286" s="42">
        <v>0</v>
      </c>
      <c r="X1286" s="42">
        <v>0</v>
      </c>
      <c r="Y1286" s="42">
        <v>0</v>
      </c>
      <c r="Z1286" s="42">
        <v>0</v>
      </c>
      <c r="AA1286" s="42">
        <v>0</v>
      </c>
      <c r="AB1286" s="44">
        <v>2021</v>
      </c>
    </row>
    <row r="1287" spans="1:28" ht="35.25" customHeight="1">
      <c r="A1287" s="11">
        <v>1</v>
      </c>
      <c r="B1287" s="2">
        <f>SUBTOTAL(103,$A$800:A1287)</f>
        <v>485</v>
      </c>
      <c r="C1287" s="8" t="s">
        <v>205</v>
      </c>
      <c r="D1287" s="36">
        <f t="shared" si="65"/>
        <v>788893.69</v>
      </c>
      <c r="E1287" s="42">
        <v>0</v>
      </c>
      <c r="F1287" s="42">
        <v>0</v>
      </c>
      <c r="G1287" s="42">
        <v>0</v>
      </c>
      <c r="H1287" s="42">
        <v>0</v>
      </c>
      <c r="I1287" s="42">
        <v>788893.69</v>
      </c>
      <c r="J1287" s="42">
        <v>0</v>
      </c>
      <c r="K1287" s="43">
        <v>0</v>
      </c>
      <c r="L1287" s="42">
        <v>0</v>
      </c>
      <c r="M1287" s="42">
        <v>0</v>
      </c>
      <c r="N1287" s="42">
        <v>0</v>
      </c>
      <c r="O1287" s="42">
        <v>0</v>
      </c>
      <c r="P1287" s="42">
        <v>0</v>
      </c>
      <c r="Q1287" s="42">
        <v>0</v>
      </c>
      <c r="R1287" s="42">
        <v>0</v>
      </c>
      <c r="S1287" s="42">
        <v>0</v>
      </c>
      <c r="T1287" s="42">
        <v>0</v>
      </c>
      <c r="U1287" s="42">
        <v>0</v>
      </c>
      <c r="V1287" s="42">
        <v>0</v>
      </c>
      <c r="W1287" s="42">
        <v>0</v>
      </c>
      <c r="X1287" s="42">
        <v>0</v>
      </c>
      <c r="Y1287" s="42">
        <v>0</v>
      </c>
      <c r="Z1287" s="42">
        <v>0</v>
      </c>
      <c r="AA1287" s="42">
        <v>0</v>
      </c>
      <c r="AB1287" s="44">
        <v>2021</v>
      </c>
    </row>
    <row r="1288" spans="1:28" ht="35.25" customHeight="1">
      <c r="A1288" s="11">
        <v>1</v>
      </c>
      <c r="B1288" s="2">
        <f>SUBTOTAL(103,$A$800:A1288)</f>
        <v>486</v>
      </c>
      <c r="C1288" s="8" t="s">
        <v>1223</v>
      </c>
      <c r="D1288" s="36">
        <f t="shared" si="65"/>
        <v>413850</v>
      </c>
      <c r="E1288" s="42">
        <v>0</v>
      </c>
      <c r="F1288" s="42">
        <v>413850</v>
      </c>
      <c r="G1288" s="42">
        <v>0</v>
      </c>
      <c r="H1288" s="42">
        <v>0</v>
      </c>
      <c r="I1288" s="42">
        <v>0</v>
      </c>
      <c r="J1288" s="42">
        <v>0</v>
      </c>
      <c r="K1288" s="43">
        <v>0</v>
      </c>
      <c r="L1288" s="42">
        <v>0</v>
      </c>
      <c r="M1288" s="42">
        <v>0</v>
      </c>
      <c r="N1288" s="42">
        <v>0</v>
      </c>
      <c r="O1288" s="42">
        <v>0</v>
      </c>
      <c r="P1288" s="42">
        <v>0</v>
      </c>
      <c r="Q1288" s="42">
        <v>0</v>
      </c>
      <c r="R1288" s="42">
        <v>0</v>
      </c>
      <c r="S1288" s="42">
        <v>0</v>
      </c>
      <c r="T1288" s="42">
        <v>0</v>
      </c>
      <c r="U1288" s="42">
        <v>0</v>
      </c>
      <c r="V1288" s="42">
        <v>0</v>
      </c>
      <c r="W1288" s="42">
        <v>0</v>
      </c>
      <c r="X1288" s="42">
        <v>0</v>
      </c>
      <c r="Y1288" s="42">
        <v>0</v>
      </c>
      <c r="Z1288" s="42">
        <v>0</v>
      </c>
      <c r="AA1288" s="42">
        <v>0</v>
      </c>
      <c r="AB1288" s="44">
        <v>2021</v>
      </c>
    </row>
    <row r="1289" spans="1:28" ht="35.25" customHeight="1">
      <c r="A1289" s="11">
        <v>1</v>
      </c>
      <c r="B1289" s="2">
        <f>SUBTOTAL(103,$A$800:A1289)</f>
        <v>487</v>
      </c>
      <c r="C1289" s="8" t="s">
        <v>200</v>
      </c>
      <c r="D1289" s="36">
        <f t="shared" si="65"/>
        <v>465525.36</v>
      </c>
      <c r="E1289" s="42">
        <v>0</v>
      </c>
      <c r="F1289" s="42">
        <v>0</v>
      </c>
      <c r="G1289" s="42">
        <v>0</v>
      </c>
      <c r="H1289" s="39">
        <v>272554.36</v>
      </c>
      <c r="I1289" s="42">
        <v>0</v>
      </c>
      <c r="J1289" s="42">
        <v>0</v>
      </c>
      <c r="K1289" s="43">
        <v>0</v>
      </c>
      <c r="L1289" s="42">
        <v>0</v>
      </c>
      <c r="M1289" s="42">
        <v>192971</v>
      </c>
      <c r="N1289" s="42">
        <v>0</v>
      </c>
      <c r="O1289" s="42">
        <v>0</v>
      </c>
      <c r="P1289" s="42">
        <v>0</v>
      </c>
      <c r="Q1289" s="42">
        <v>0</v>
      </c>
      <c r="R1289" s="42">
        <v>0</v>
      </c>
      <c r="S1289" s="42">
        <v>0</v>
      </c>
      <c r="T1289" s="42">
        <v>0</v>
      </c>
      <c r="U1289" s="42">
        <v>0</v>
      </c>
      <c r="V1289" s="42">
        <v>0</v>
      </c>
      <c r="W1289" s="42">
        <v>0</v>
      </c>
      <c r="X1289" s="42">
        <v>0</v>
      </c>
      <c r="Y1289" s="42">
        <v>0</v>
      </c>
      <c r="Z1289" s="42">
        <v>0</v>
      </c>
      <c r="AA1289" s="42">
        <v>0</v>
      </c>
      <c r="AB1289" s="44">
        <v>2021</v>
      </c>
    </row>
    <row r="1290" spans="1:28" ht="35.25" customHeight="1">
      <c r="A1290" s="11">
        <v>1</v>
      </c>
      <c r="B1290" s="2">
        <f>SUBTOTAL(103,$A$800:A1290)</f>
        <v>488</v>
      </c>
      <c r="C1290" s="8" t="s">
        <v>504</v>
      </c>
      <c r="D1290" s="36">
        <f t="shared" si="65"/>
        <v>436000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  <c r="J1290" s="42">
        <v>0</v>
      </c>
      <c r="K1290" s="43">
        <v>0</v>
      </c>
      <c r="L1290" s="42">
        <v>0</v>
      </c>
      <c r="M1290" s="42">
        <v>0</v>
      </c>
      <c r="N1290" s="42">
        <v>0</v>
      </c>
      <c r="O1290" s="42">
        <v>436000</v>
      </c>
      <c r="P1290" s="42">
        <v>0</v>
      </c>
      <c r="Q1290" s="42">
        <v>0</v>
      </c>
      <c r="R1290" s="42">
        <v>0</v>
      </c>
      <c r="S1290" s="42">
        <v>0</v>
      </c>
      <c r="T1290" s="42">
        <v>0</v>
      </c>
      <c r="U1290" s="42">
        <v>0</v>
      </c>
      <c r="V1290" s="42">
        <v>0</v>
      </c>
      <c r="W1290" s="42">
        <v>0</v>
      </c>
      <c r="X1290" s="42">
        <v>0</v>
      </c>
      <c r="Y1290" s="42">
        <v>0</v>
      </c>
      <c r="Z1290" s="42">
        <v>0</v>
      </c>
      <c r="AA1290" s="42">
        <v>0</v>
      </c>
      <c r="AB1290" s="44">
        <v>2021</v>
      </c>
    </row>
    <row r="1291" spans="1:28" ht="35.25" customHeight="1">
      <c r="A1291" s="11">
        <v>1</v>
      </c>
      <c r="B1291" s="2">
        <f>SUBTOTAL(103,$A$800:A1291)</f>
        <v>489</v>
      </c>
      <c r="C1291" s="8" t="s">
        <v>1266</v>
      </c>
      <c r="D1291" s="36">
        <f t="shared" si="65"/>
        <v>853600.44</v>
      </c>
      <c r="E1291" s="39">
        <v>0</v>
      </c>
      <c r="F1291" s="39">
        <v>0</v>
      </c>
      <c r="G1291" s="39">
        <v>0</v>
      </c>
      <c r="H1291" s="39">
        <v>0</v>
      </c>
      <c r="I1291" s="39">
        <v>853600.44</v>
      </c>
      <c r="J1291" s="39">
        <v>0</v>
      </c>
      <c r="K1291" s="40">
        <v>0</v>
      </c>
      <c r="L1291" s="39">
        <v>0</v>
      </c>
      <c r="M1291" s="39">
        <v>0</v>
      </c>
      <c r="N1291" s="39">
        <v>0</v>
      </c>
      <c r="O1291" s="39">
        <v>0</v>
      </c>
      <c r="P1291" s="39">
        <v>0</v>
      </c>
      <c r="Q1291" s="39">
        <v>0</v>
      </c>
      <c r="R1291" s="39">
        <v>0</v>
      </c>
      <c r="S1291" s="39">
        <v>0</v>
      </c>
      <c r="T1291" s="39">
        <v>0</v>
      </c>
      <c r="U1291" s="39">
        <v>0</v>
      </c>
      <c r="V1291" s="39">
        <v>0</v>
      </c>
      <c r="W1291" s="39">
        <v>0</v>
      </c>
      <c r="X1291" s="39">
        <v>0</v>
      </c>
      <c r="Y1291" s="39">
        <v>0</v>
      </c>
      <c r="Z1291" s="39">
        <v>0</v>
      </c>
      <c r="AA1291" s="39">
        <v>0</v>
      </c>
      <c r="AB1291" s="41">
        <v>2021</v>
      </c>
    </row>
    <row r="1292" spans="1:28" ht="35.25" customHeight="1">
      <c r="A1292" s="11">
        <v>1</v>
      </c>
      <c r="B1292" s="2">
        <f>SUBTOTAL(103,$A$800:A1292)</f>
        <v>490</v>
      </c>
      <c r="C1292" s="8" t="s">
        <v>563</v>
      </c>
      <c r="D1292" s="36">
        <f t="shared" si="65"/>
        <v>284000</v>
      </c>
      <c r="E1292" s="39">
        <v>0</v>
      </c>
      <c r="F1292" s="39">
        <v>0</v>
      </c>
      <c r="G1292" s="39">
        <v>0</v>
      </c>
      <c r="H1292" s="39">
        <v>0</v>
      </c>
      <c r="I1292" s="39">
        <v>0</v>
      </c>
      <c r="J1292" s="39">
        <v>0</v>
      </c>
      <c r="K1292" s="40">
        <v>0</v>
      </c>
      <c r="L1292" s="39">
        <v>0</v>
      </c>
      <c r="M1292" s="39">
        <v>0</v>
      </c>
      <c r="N1292" s="39">
        <v>0</v>
      </c>
      <c r="O1292" s="39">
        <v>284000</v>
      </c>
      <c r="P1292" s="39">
        <v>0</v>
      </c>
      <c r="Q1292" s="39">
        <v>0</v>
      </c>
      <c r="R1292" s="39">
        <v>0</v>
      </c>
      <c r="S1292" s="39">
        <v>0</v>
      </c>
      <c r="T1292" s="39">
        <v>0</v>
      </c>
      <c r="U1292" s="39">
        <v>0</v>
      </c>
      <c r="V1292" s="39">
        <v>0</v>
      </c>
      <c r="W1292" s="39">
        <v>0</v>
      </c>
      <c r="X1292" s="39">
        <v>0</v>
      </c>
      <c r="Y1292" s="39">
        <v>0</v>
      </c>
      <c r="Z1292" s="39">
        <v>0</v>
      </c>
      <c r="AA1292" s="39">
        <v>0</v>
      </c>
      <c r="AB1292" s="41" t="s">
        <v>1212</v>
      </c>
    </row>
    <row r="1293" spans="1:28" ht="35.25" customHeight="1">
      <c r="A1293" s="11">
        <v>1</v>
      </c>
      <c r="B1293" s="2">
        <f>SUBTOTAL(103,$A$800:A1293)</f>
        <v>491</v>
      </c>
      <c r="C1293" s="8" t="s">
        <v>199</v>
      </c>
      <c r="D1293" s="36">
        <f t="shared" si="65"/>
        <v>75015.4</v>
      </c>
      <c r="E1293" s="39">
        <v>0</v>
      </c>
      <c r="F1293" s="39">
        <v>0</v>
      </c>
      <c r="G1293" s="39">
        <v>0</v>
      </c>
      <c r="H1293" s="39">
        <v>75015.4</v>
      </c>
      <c r="I1293" s="39">
        <v>0</v>
      </c>
      <c r="J1293" s="39">
        <v>0</v>
      </c>
      <c r="K1293" s="40">
        <v>0</v>
      </c>
      <c r="L1293" s="39">
        <v>0</v>
      </c>
      <c r="M1293" s="39">
        <v>0</v>
      </c>
      <c r="N1293" s="39">
        <v>0</v>
      </c>
      <c r="O1293" s="39">
        <v>0</v>
      </c>
      <c r="P1293" s="39">
        <v>0</v>
      </c>
      <c r="Q1293" s="39">
        <v>0</v>
      </c>
      <c r="R1293" s="39">
        <v>0</v>
      </c>
      <c r="S1293" s="39">
        <v>0</v>
      </c>
      <c r="T1293" s="39">
        <v>0</v>
      </c>
      <c r="U1293" s="39">
        <v>0</v>
      </c>
      <c r="V1293" s="39">
        <v>0</v>
      </c>
      <c r="W1293" s="39">
        <v>0</v>
      </c>
      <c r="X1293" s="39">
        <v>0</v>
      </c>
      <c r="Y1293" s="39">
        <v>0</v>
      </c>
      <c r="Z1293" s="39">
        <v>0</v>
      </c>
      <c r="AA1293" s="39">
        <v>0</v>
      </c>
      <c r="AB1293" s="41" t="s">
        <v>1212</v>
      </c>
    </row>
    <row r="1294" spans="1:28" ht="35.25" customHeight="1">
      <c r="A1294" s="11">
        <v>1</v>
      </c>
      <c r="B1294" s="2">
        <f>SUBTOTAL(103,$A$800:A1294)</f>
        <v>492</v>
      </c>
      <c r="C1294" s="8" t="s">
        <v>903</v>
      </c>
      <c r="D1294" s="36">
        <f t="shared" si="65"/>
        <v>890428</v>
      </c>
      <c r="E1294" s="39">
        <v>0</v>
      </c>
      <c r="F1294" s="39">
        <v>0</v>
      </c>
      <c r="G1294" s="39">
        <v>698428</v>
      </c>
      <c r="H1294" s="39">
        <v>0</v>
      </c>
      <c r="I1294" s="39">
        <v>0</v>
      </c>
      <c r="J1294" s="39">
        <v>0</v>
      </c>
      <c r="K1294" s="40">
        <v>0</v>
      </c>
      <c r="L1294" s="39">
        <v>0</v>
      </c>
      <c r="M1294" s="39">
        <v>0</v>
      </c>
      <c r="N1294" s="39">
        <v>0</v>
      </c>
      <c r="O1294" s="39">
        <v>192000</v>
      </c>
      <c r="P1294" s="39">
        <v>0</v>
      </c>
      <c r="Q1294" s="39">
        <v>0</v>
      </c>
      <c r="R1294" s="39">
        <v>0</v>
      </c>
      <c r="S1294" s="39">
        <v>0</v>
      </c>
      <c r="T1294" s="39">
        <v>0</v>
      </c>
      <c r="U1294" s="39">
        <v>0</v>
      </c>
      <c r="V1294" s="39">
        <v>0</v>
      </c>
      <c r="W1294" s="39">
        <v>0</v>
      </c>
      <c r="X1294" s="39">
        <v>0</v>
      </c>
      <c r="Y1294" s="39">
        <v>0</v>
      </c>
      <c r="Z1294" s="39">
        <v>0</v>
      </c>
      <c r="AA1294" s="39">
        <v>0</v>
      </c>
      <c r="AB1294" s="41" t="s">
        <v>1212</v>
      </c>
    </row>
    <row r="1295" spans="1:28" ht="35.25" customHeight="1">
      <c r="A1295" s="11">
        <v>1</v>
      </c>
      <c r="B1295" s="2">
        <f>SUBTOTAL(103,$A$800:A1295)</f>
        <v>493</v>
      </c>
      <c r="C1295" s="8" t="s">
        <v>668</v>
      </c>
      <c r="D1295" s="36">
        <f t="shared" si="65"/>
        <v>990989.4</v>
      </c>
      <c r="E1295" s="39">
        <v>0</v>
      </c>
      <c r="F1295" s="39">
        <v>0</v>
      </c>
      <c r="G1295" s="39">
        <v>990989.4</v>
      </c>
      <c r="H1295" s="39">
        <v>0</v>
      </c>
      <c r="I1295" s="39">
        <v>0</v>
      </c>
      <c r="J1295" s="39">
        <v>0</v>
      </c>
      <c r="K1295" s="40">
        <v>0</v>
      </c>
      <c r="L1295" s="39">
        <v>0</v>
      </c>
      <c r="M1295" s="39">
        <v>0</v>
      </c>
      <c r="N1295" s="39">
        <v>0</v>
      </c>
      <c r="O1295" s="39">
        <v>0</v>
      </c>
      <c r="P1295" s="39">
        <v>0</v>
      </c>
      <c r="Q1295" s="39">
        <v>0</v>
      </c>
      <c r="R1295" s="39">
        <v>0</v>
      </c>
      <c r="S1295" s="39">
        <v>0</v>
      </c>
      <c r="T1295" s="39">
        <v>0</v>
      </c>
      <c r="U1295" s="39">
        <v>0</v>
      </c>
      <c r="V1295" s="39">
        <v>0</v>
      </c>
      <c r="W1295" s="39">
        <v>0</v>
      </c>
      <c r="X1295" s="39">
        <v>0</v>
      </c>
      <c r="Y1295" s="39">
        <v>0</v>
      </c>
      <c r="Z1295" s="39">
        <v>0</v>
      </c>
      <c r="AA1295" s="39">
        <v>0</v>
      </c>
      <c r="AB1295" s="41" t="s">
        <v>1212</v>
      </c>
    </row>
    <row r="1296" spans="1:28" ht="35.25" customHeight="1">
      <c r="A1296" s="11">
        <v>1</v>
      </c>
      <c r="B1296" s="2">
        <f>SUBTOTAL(103,$A$800:A1296)</f>
        <v>494</v>
      </c>
      <c r="C1296" s="8" t="s">
        <v>97</v>
      </c>
      <c r="D1296" s="36">
        <f t="shared" si="65"/>
        <v>320000</v>
      </c>
      <c r="E1296" s="39">
        <v>0</v>
      </c>
      <c r="F1296" s="39">
        <v>0</v>
      </c>
      <c r="G1296" s="39">
        <v>0</v>
      </c>
      <c r="H1296" s="39">
        <v>0</v>
      </c>
      <c r="I1296" s="39">
        <v>320000</v>
      </c>
      <c r="J1296" s="39">
        <v>0</v>
      </c>
      <c r="K1296" s="40">
        <v>0</v>
      </c>
      <c r="L1296" s="39">
        <v>0</v>
      </c>
      <c r="M1296" s="39">
        <v>0</v>
      </c>
      <c r="N1296" s="39">
        <v>0</v>
      </c>
      <c r="O1296" s="39">
        <v>0</v>
      </c>
      <c r="P1296" s="39">
        <v>0</v>
      </c>
      <c r="Q1296" s="39">
        <v>0</v>
      </c>
      <c r="R1296" s="39">
        <v>0</v>
      </c>
      <c r="S1296" s="39">
        <v>0</v>
      </c>
      <c r="T1296" s="39">
        <v>0</v>
      </c>
      <c r="U1296" s="39">
        <v>0</v>
      </c>
      <c r="V1296" s="39">
        <v>0</v>
      </c>
      <c r="W1296" s="39">
        <v>0</v>
      </c>
      <c r="X1296" s="39">
        <v>0</v>
      </c>
      <c r="Y1296" s="39">
        <v>0</v>
      </c>
      <c r="Z1296" s="39">
        <v>0</v>
      </c>
      <c r="AA1296" s="39">
        <v>0</v>
      </c>
      <c r="AB1296" s="41" t="s">
        <v>1212</v>
      </c>
    </row>
    <row r="1297" spans="1:28" ht="35.25" customHeight="1">
      <c r="A1297" s="11">
        <v>1</v>
      </c>
      <c r="B1297" s="2">
        <f>SUBTOTAL(103,$A$800:A1297)</f>
        <v>495</v>
      </c>
      <c r="C1297" s="8" t="s">
        <v>374</v>
      </c>
      <c r="D1297" s="36">
        <f aca="true" t="shared" si="67" ref="D1297:D1310">E1297+F1297+G1297+H1297+I1297+J1297+L1297+M1297+N1297+O1297+P1297+Q1297+R1297+S1297+T1297+U1297+V1297+W1297+X1297+Y1297+Z1297+AA1297</f>
        <v>174400</v>
      </c>
      <c r="E1297" s="39">
        <v>0</v>
      </c>
      <c r="F1297" s="39">
        <v>0</v>
      </c>
      <c r="G1297" s="39">
        <v>174400</v>
      </c>
      <c r="H1297" s="39">
        <v>0</v>
      </c>
      <c r="I1297" s="39">
        <v>0</v>
      </c>
      <c r="J1297" s="39">
        <v>0</v>
      </c>
      <c r="K1297" s="40">
        <v>0</v>
      </c>
      <c r="L1297" s="39">
        <v>0</v>
      </c>
      <c r="M1297" s="39">
        <v>0</v>
      </c>
      <c r="N1297" s="39">
        <v>0</v>
      </c>
      <c r="O1297" s="39">
        <v>0</v>
      </c>
      <c r="P1297" s="39">
        <v>0</v>
      </c>
      <c r="Q1297" s="39">
        <v>0</v>
      </c>
      <c r="R1297" s="39">
        <v>0</v>
      </c>
      <c r="S1297" s="39">
        <v>0</v>
      </c>
      <c r="T1297" s="39">
        <v>0</v>
      </c>
      <c r="U1297" s="39">
        <v>0</v>
      </c>
      <c r="V1297" s="39">
        <v>0</v>
      </c>
      <c r="W1297" s="39">
        <v>0</v>
      </c>
      <c r="X1297" s="39">
        <v>0</v>
      </c>
      <c r="Y1297" s="39">
        <v>0</v>
      </c>
      <c r="Z1297" s="39">
        <v>0</v>
      </c>
      <c r="AA1297" s="39">
        <v>0</v>
      </c>
      <c r="AB1297" s="41" t="s">
        <v>1212</v>
      </c>
    </row>
    <row r="1298" spans="1:28" ht="35.25" customHeight="1">
      <c r="A1298" s="11">
        <v>1</v>
      </c>
      <c r="B1298" s="2">
        <f>SUBTOTAL(103,$A$800:A1298)</f>
        <v>496</v>
      </c>
      <c r="C1298" s="8" t="s">
        <v>202</v>
      </c>
      <c r="D1298" s="36">
        <f t="shared" si="67"/>
        <v>700644.25</v>
      </c>
      <c r="E1298" s="39">
        <v>0</v>
      </c>
      <c r="F1298" s="39">
        <v>0</v>
      </c>
      <c r="G1298" s="39">
        <v>0</v>
      </c>
      <c r="H1298" s="39">
        <v>0</v>
      </c>
      <c r="I1298" s="39">
        <v>0</v>
      </c>
      <c r="J1298" s="39">
        <v>0</v>
      </c>
      <c r="K1298" s="40">
        <v>0</v>
      </c>
      <c r="L1298" s="39">
        <v>0</v>
      </c>
      <c r="M1298" s="39">
        <v>700644.25</v>
      </c>
      <c r="N1298" s="39">
        <v>0</v>
      </c>
      <c r="O1298" s="39">
        <v>0</v>
      </c>
      <c r="P1298" s="39">
        <v>0</v>
      </c>
      <c r="Q1298" s="39">
        <v>0</v>
      </c>
      <c r="R1298" s="39">
        <v>0</v>
      </c>
      <c r="S1298" s="39">
        <v>0</v>
      </c>
      <c r="T1298" s="39">
        <v>0</v>
      </c>
      <c r="U1298" s="39">
        <v>0</v>
      </c>
      <c r="V1298" s="39">
        <v>0</v>
      </c>
      <c r="W1298" s="39">
        <v>0</v>
      </c>
      <c r="X1298" s="39">
        <v>0</v>
      </c>
      <c r="Y1298" s="39">
        <v>0</v>
      </c>
      <c r="Z1298" s="39">
        <v>0</v>
      </c>
      <c r="AA1298" s="39">
        <v>0</v>
      </c>
      <c r="AB1298" s="41" t="s">
        <v>1212</v>
      </c>
    </row>
    <row r="1299" spans="1:28" ht="35.25" customHeight="1">
      <c r="A1299" s="11">
        <v>1</v>
      </c>
      <c r="B1299" s="2">
        <f>SUBTOTAL(103,$A$800:A1299)</f>
        <v>497</v>
      </c>
      <c r="C1299" s="8" t="s">
        <v>564</v>
      </c>
      <c r="D1299" s="36">
        <f t="shared" si="67"/>
        <v>1505128</v>
      </c>
      <c r="E1299" s="39">
        <v>0</v>
      </c>
      <c r="F1299" s="39">
        <v>0</v>
      </c>
      <c r="G1299" s="39">
        <v>0</v>
      </c>
      <c r="H1299" s="39">
        <v>0</v>
      </c>
      <c r="I1299" s="39">
        <v>0</v>
      </c>
      <c r="J1299" s="39">
        <v>0</v>
      </c>
      <c r="K1299" s="40">
        <v>0</v>
      </c>
      <c r="L1299" s="39">
        <v>0</v>
      </c>
      <c r="M1299" s="39">
        <v>1505128</v>
      </c>
      <c r="N1299" s="39">
        <v>0</v>
      </c>
      <c r="O1299" s="39">
        <v>0</v>
      </c>
      <c r="P1299" s="39">
        <v>0</v>
      </c>
      <c r="Q1299" s="39">
        <v>0</v>
      </c>
      <c r="R1299" s="39">
        <v>0</v>
      </c>
      <c r="S1299" s="39">
        <v>0</v>
      </c>
      <c r="T1299" s="39">
        <v>0</v>
      </c>
      <c r="U1299" s="39">
        <v>0</v>
      </c>
      <c r="V1299" s="39">
        <v>0</v>
      </c>
      <c r="W1299" s="39">
        <v>0</v>
      </c>
      <c r="X1299" s="39">
        <v>0</v>
      </c>
      <c r="Y1299" s="39">
        <v>0</v>
      </c>
      <c r="Z1299" s="39">
        <v>0</v>
      </c>
      <c r="AA1299" s="39">
        <v>0</v>
      </c>
      <c r="AB1299" s="41" t="s">
        <v>1212</v>
      </c>
    </row>
    <row r="1300" spans="1:28" ht="35.25" customHeight="1">
      <c r="A1300" s="11">
        <v>1</v>
      </c>
      <c r="B1300" s="2">
        <f>SUBTOTAL(103,$A$800:A1300)</f>
        <v>498</v>
      </c>
      <c r="C1300" s="8" t="s">
        <v>204</v>
      </c>
      <c r="D1300" s="36">
        <f t="shared" si="67"/>
        <v>235865</v>
      </c>
      <c r="E1300" s="39">
        <v>0</v>
      </c>
      <c r="F1300" s="39">
        <v>235865</v>
      </c>
      <c r="G1300" s="39">
        <v>0</v>
      </c>
      <c r="H1300" s="39">
        <v>0</v>
      </c>
      <c r="I1300" s="39">
        <v>0</v>
      </c>
      <c r="J1300" s="39">
        <v>0</v>
      </c>
      <c r="K1300" s="40">
        <v>0</v>
      </c>
      <c r="L1300" s="39">
        <v>0</v>
      </c>
      <c r="M1300" s="39">
        <v>0</v>
      </c>
      <c r="N1300" s="39">
        <v>0</v>
      </c>
      <c r="O1300" s="39">
        <v>0</v>
      </c>
      <c r="P1300" s="39">
        <v>0</v>
      </c>
      <c r="Q1300" s="39">
        <v>0</v>
      </c>
      <c r="R1300" s="39">
        <v>0</v>
      </c>
      <c r="S1300" s="39">
        <v>0</v>
      </c>
      <c r="T1300" s="39">
        <v>0</v>
      </c>
      <c r="U1300" s="39">
        <v>0</v>
      </c>
      <c r="V1300" s="39">
        <v>0</v>
      </c>
      <c r="W1300" s="39">
        <v>0</v>
      </c>
      <c r="X1300" s="39">
        <v>0</v>
      </c>
      <c r="Y1300" s="39">
        <v>0</v>
      </c>
      <c r="Z1300" s="39">
        <v>0</v>
      </c>
      <c r="AA1300" s="39">
        <v>0</v>
      </c>
      <c r="AB1300" s="41" t="s">
        <v>1212</v>
      </c>
    </row>
    <row r="1301" spans="1:28" ht="35.25" customHeight="1">
      <c r="A1301" s="11">
        <v>1</v>
      </c>
      <c r="B1301" s="2">
        <f>SUBTOTAL(103,$A$800:A1301)</f>
        <v>499</v>
      </c>
      <c r="C1301" s="8" t="s">
        <v>1318</v>
      </c>
      <c r="D1301" s="36">
        <f t="shared" si="67"/>
        <v>1436198</v>
      </c>
      <c r="E1301" s="39">
        <v>0</v>
      </c>
      <c r="F1301" s="39">
        <v>0</v>
      </c>
      <c r="G1301" s="39">
        <v>0</v>
      </c>
      <c r="H1301" s="39">
        <v>0</v>
      </c>
      <c r="I1301" s="39">
        <v>0</v>
      </c>
      <c r="J1301" s="39">
        <v>0</v>
      </c>
      <c r="K1301" s="40">
        <v>0</v>
      </c>
      <c r="L1301" s="39">
        <v>0</v>
      </c>
      <c r="M1301" s="39">
        <v>0</v>
      </c>
      <c r="N1301" s="39">
        <v>384999</v>
      </c>
      <c r="O1301" s="39">
        <v>1051199</v>
      </c>
      <c r="P1301" s="39">
        <v>0</v>
      </c>
      <c r="Q1301" s="39">
        <v>0</v>
      </c>
      <c r="R1301" s="39">
        <v>0</v>
      </c>
      <c r="S1301" s="39">
        <v>0</v>
      </c>
      <c r="T1301" s="39">
        <v>0</v>
      </c>
      <c r="U1301" s="39">
        <v>0</v>
      </c>
      <c r="V1301" s="39">
        <v>0</v>
      </c>
      <c r="W1301" s="39">
        <v>0</v>
      </c>
      <c r="X1301" s="39">
        <v>0</v>
      </c>
      <c r="Y1301" s="39">
        <v>0</v>
      </c>
      <c r="Z1301" s="39">
        <v>0</v>
      </c>
      <c r="AA1301" s="39">
        <v>0</v>
      </c>
      <c r="AB1301" s="41" t="s">
        <v>1212</v>
      </c>
    </row>
    <row r="1302" spans="1:28" ht="35.25" customHeight="1">
      <c r="A1302" s="11">
        <v>1</v>
      </c>
      <c r="B1302" s="2">
        <f>SUBTOTAL(103,$A$800:A1302)</f>
        <v>500</v>
      </c>
      <c r="C1302" s="8" t="s">
        <v>799</v>
      </c>
      <c r="D1302" s="36">
        <f t="shared" si="67"/>
        <v>424639</v>
      </c>
      <c r="E1302" s="39">
        <v>0</v>
      </c>
      <c r="F1302" s="39">
        <v>0</v>
      </c>
      <c r="G1302" s="39">
        <v>0</v>
      </c>
      <c r="H1302" s="39">
        <v>0</v>
      </c>
      <c r="I1302" s="39">
        <v>424639</v>
      </c>
      <c r="J1302" s="39">
        <v>0</v>
      </c>
      <c r="K1302" s="40">
        <v>0</v>
      </c>
      <c r="L1302" s="39">
        <v>0</v>
      </c>
      <c r="M1302" s="39">
        <v>0</v>
      </c>
      <c r="N1302" s="39">
        <v>0</v>
      </c>
      <c r="O1302" s="39">
        <v>0</v>
      </c>
      <c r="P1302" s="39">
        <v>0</v>
      </c>
      <c r="Q1302" s="39">
        <v>0</v>
      </c>
      <c r="R1302" s="39">
        <v>0</v>
      </c>
      <c r="S1302" s="39">
        <v>0</v>
      </c>
      <c r="T1302" s="39">
        <v>0</v>
      </c>
      <c r="U1302" s="39">
        <v>0</v>
      </c>
      <c r="V1302" s="39">
        <v>0</v>
      </c>
      <c r="W1302" s="39">
        <v>0</v>
      </c>
      <c r="X1302" s="39">
        <v>0</v>
      </c>
      <c r="Y1302" s="39">
        <v>0</v>
      </c>
      <c r="Z1302" s="39">
        <v>0</v>
      </c>
      <c r="AA1302" s="39">
        <v>0</v>
      </c>
      <c r="AB1302" s="41" t="s">
        <v>1212</v>
      </c>
    </row>
    <row r="1303" spans="1:28" ht="35.25" customHeight="1">
      <c r="A1303" s="11">
        <v>1</v>
      </c>
      <c r="B1303" s="2">
        <f>SUBTOTAL(103,$A$800:A1303)</f>
        <v>501</v>
      </c>
      <c r="C1303" s="8" t="s">
        <v>483</v>
      </c>
      <c r="D1303" s="36">
        <f t="shared" si="67"/>
        <v>1534914.4</v>
      </c>
      <c r="E1303" s="39">
        <v>0</v>
      </c>
      <c r="F1303" s="39">
        <v>0</v>
      </c>
      <c r="G1303" s="39">
        <v>0</v>
      </c>
      <c r="H1303" s="39">
        <v>0</v>
      </c>
      <c r="I1303" s="39">
        <v>0</v>
      </c>
      <c r="J1303" s="39">
        <v>0</v>
      </c>
      <c r="K1303" s="40">
        <v>0</v>
      </c>
      <c r="L1303" s="39">
        <v>0</v>
      </c>
      <c r="M1303" s="39">
        <v>1534914.4</v>
      </c>
      <c r="N1303" s="39">
        <v>0</v>
      </c>
      <c r="O1303" s="39">
        <v>0</v>
      </c>
      <c r="P1303" s="39">
        <v>0</v>
      </c>
      <c r="Q1303" s="39">
        <v>0</v>
      </c>
      <c r="R1303" s="39">
        <v>0</v>
      </c>
      <c r="S1303" s="39">
        <v>0</v>
      </c>
      <c r="T1303" s="39">
        <v>0</v>
      </c>
      <c r="U1303" s="39">
        <v>0</v>
      </c>
      <c r="V1303" s="39">
        <v>0</v>
      </c>
      <c r="W1303" s="39">
        <v>0</v>
      </c>
      <c r="X1303" s="39">
        <v>0</v>
      </c>
      <c r="Y1303" s="39">
        <v>0</v>
      </c>
      <c r="Z1303" s="39">
        <v>0</v>
      </c>
      <c r="AA1303" s="39">
        <v>0</v>
      </c>
      <c r="AB1303" s="41" t="s">
        <v>1212</v>
      </c>
    </row>
    <row r="1304" spans="1:28" ht="35.25" customHeight="1">
      <c r="A1304" s="11">
        <v>1</v>
      </c>
      <c r="B1304" s="2">
        <f>SUBTOTAL(103,$A$800:A1304)</f>
        <v>502</v>
      </c>
      <c r="C1304" s="8" t="s">
        <v>783</v>
      </c>
      <c r="D1304" s="36">
        <f t="shared" si="67"/>
        <v>203969.45</v>
      </c>
      <c r="E1304" s="39">
        <v>0</v>
      </c>
      <c r="F1304" s="39">
        <v>0</v>
      </c>
      <c r="G1304" s="39">
        <v>0</v>
      </c>
      <c r="H1304" s="39">
        <v>0</v>
      </c>
      <c r="I1304" s="39">
        <v>0</v>
      </c>
      <c r="J1304" s="39">
        <v>0</v>
      </c>
      <c r="K1304" s="40">
        <v>0</v>
      </c>
      <c r="L1304" s="39">
        <v>0</v>
      </c>
      <c r="M1304" s="39">
        <v>0</v>
      </c>
      <c r="N1304" s="39">
        <v>0</v>
      </c>
      <c r="O1304" s="39">
        <v>203969.45</v>
      </c>
      <c r="P1304" s="39">
        <v>0</v>
      </c>
      <c r="Q1304" s="39">
        <v>0</v>
      </c>
      <c r="R1304" s="39">
        <v>0</v>
      </c>
      <c r="S1304" s="39">
        <v>0</v>
      </c>
      <c r="T1304" s="39">
        <v>0</v>
      </c>
      <c r="U1304" s="39">
        <v>0</v>
      </c>
      <c r="V1304" s="39">
        <v>0</v>
      </c>
      <c r="W1304" s="39">
        <v>0</v>
      </c>
      <c r="X1304" s="39">
        <v>0</v>
      </c>
      <c r="Y1304" s="39">
        <v>0</v>
      </c>
      <c r="Z1304" s="39">
        <v>0</v>
      </c>
      <c r="AA1304" s="39">
        <v>0</v>
      </c>
      <c r="AB1304" s="41" t="s">
        <v>1212</v>
      </c>
    </row>
    <row r="1305" spans="1:28" ht="35.25" customHeight="1">
      <c r="A1305" s="11">
        <v>1</v>
      </c>
      <c r="B1305" s="2">
        <f>SUBTOTAL(103,$A$800:A1305)</f>
        <v>503</v>
      </c>
      <c r="C1305" s="8" t="s">
        <v>1207</v>
      </c>
      <c r="D1305" s="36">
        <f t="shared" si="67"/>
        <v>596000</v>
      </c>
      <c r="E1305" s="39">
        <v>0</v>
      </c>
      <c r="F1305" s="39">
        <v>0</v>
      </c>
      <c r="G1305" s="39">
        <v>0</v>
      </c>
      <c r="H1305" s="39">
        <v>0</v>
      </c>
      <c r="I1305" s="39">
        <v>0</v>
      </c>
      <c r="J1305" s="39">
        <v>0</v>
      </c>
      <c r="K1305" s="40">
        <v>0</v>
      </c>
      <c r="L1305" s="39">
        <v>0</v>
      </c>
      <c r="M1305" s="39">
        <v>0</v>
      </c>
      <c r="N1305" s="39">
        <v>0</v>
      </c>
      <c r="O1305" s="39">
        <v>0</v>
      </c>
      <c r="P1305" s="39">
        <v>596000</v>
      </c>
      <c r="Q1305" s="39">
        <v>0</v>
      </c>
      <c r="R1305" s="39">
        <v>0</v>
      </c>
      <c r="S1305" s="39">
        <v>0</v>
      </c>
      <c r="T1305" s="39">
        <v>0</v>
      </c>
      <c r="U1305" s="39">
        <v>0</v>
      </c>
      <c r="V1305" s="39">
        <v>0</v>
      </c>
      <c r="W1305" s="39">
        <v>0</v>
      </c>
      <c r="X1305" s="39">
        <v>0</v>
      </c>
      <c r="Y1305" s="39">
        <v>0</v>
      </c>
      <c r="Z1305" s="39">
        <v>0</v>
      </c>
      <c r="AA1305" s="39">
        <v>0</v>
      </c>
      <c r="AB1305" s="41">
        <v>2021</v>
      </c>
    </row>
    <row r="1306" spans="1:28" ht="35.25" customHeight="1">
      <c r="A1306" s="11">
        <v>1</v>
      </c>
      <c r="B1306" s="2">
        <f>SUBTOTAL(103,$A$800:A1306)</f>
        <v>504</v>
      </c>
      <c r="C1306" s="8" t="s">
        <v>417</v>
      </c>
      <c r="D1306" s="36">
        <f t="shared" si="67"/>
        <v>909235</v>
      </c>
      <c r="E1306" s="39">
        <v>0</v>
      </c>
      <c r="F1306" s="39">
        <v>0</v>
      </c>
      <c r="G1306" s="39">
        <v>909235</v>
      </c>
      <c r="H1306" s="39">
        <v>0</v>
      </c>
      <c r="I1306" s="39">
        <v>0</v>
      </c>
      <c r="J1306" s="39">
        <v>0</v>
      </c>
      <c r="K1306" s="40">
        <v>0</v>
      </c>
      <c r="L1306" s="39">
        <v>0</v>
      </c>
      <c r="M1306" s="39">
        <v>0</v>
      </c>
      <c r="N1306" s="39">
        <v>0</v>
      </c>
      <c r="O1306" s="39">
        <v>0</v>
      </c>
      <c r="P1306" s="39">
        <v>0</v>
      </c>
      <c r="Q1306" s="39">
        <v>0</v>
      </c>
      <c r="R1306" s="39">
        <v>0</v>
      </c>
      <c r="S1306" s="39">
        <v>0</v>
      </c>
      <c r="T1306" s="39">
        <v>0</v>
      </c>
      <c r="U1306" s="39">
        <v>0</v>
      </c>
      <c r="V1306" s="39">
        <v>0</v>
      </c>
      <c r="W1306" s="39">
        <v>0</v>
      </c>
      <c r="X1306" s="39">
        <v>0</v>
      </c>
      <c r="Y1306" s="39">
        <v>0</v>
      </c>
      <c r="Z1306" s="39">
        <v>0</v>
      </c>
      <c r="AA1306" s="39">
        <v>0</v>
      </c>
      <c r="AB1306" s="41">
        <v>2021</v>
      </c>
    </row>
    <row r="1307" spans="1:28" ht="35.25" customHeight="1">
      <c r="A1307" s="11">
        <v>1</v>
      </c>
      <c r="B1307" s="2">
        <f>SUBTOTAL(103,$A$800:A1307)</f>
        <v>505</v>
      </c>
      <c r="C1307" s="8" t="s">
        <v>993</v>
      </c>
      <c r="D1307" s="36">
        <f t="shared" si="67"/>
        <v>347323</v>
      </c>
      <c r="E1307" s="39">
        <v>173661.5</v>
      </c>
      <c r="F1307" s="39">
        <v>173661.5</v>
      </c>
      <c r="G1307" s="39">
        <v>0</v>
      </c>
      <c r="H1307" s="39">
        <v>0</v>
      </c>
      <c r="I1307" s="39">
        <v>0</v>
      </c>
      <c r="J1307" s="39">
        <v>0</v>
      </c>
      <c r="K1307" s="40">
        <v>0</v>
      </c>
      <c r="L1307" s="39">
        <v>0</v>
      </c>
      <c r="M1307" s="39">
        <v>0</v>
      </c>
      <c r="N1307" s="39">
        <v>0</v>
      </c>
      <c r="O1307" s="39">
        <v>0</v>
      </c>
      <c r="P1307" s="39">
        <v>0</v>
      </c>
      <c r="Q1307" s="39">
        <v>0</v>
      </c>
      <c r="R1307" s="39">
        <v>0</v>
      </c>
      <c r="S1307" s="39">
        <v>0</v>
      </c>
      <c r="T1307" s="39">
        <v>0</v>
      </c>
      <c r="U1307" s="39">
        <v>0</v>
      </c>
      <c r="V1307" s="39">
        <v>0</v>
      </c>
      <c r="W1307" s="39">
        <v>0</v>
      </c>
      <c r="X1307" s="39">
        <v>0</v>
      </c>
      <c r="Y1307" s="39">
        <v>0</v>
      </c>
      <c r="Z1307" s="39">
        <v>0</v>
      </c>
      <c r="AA1307" s="39">
        <v>0</v>
      </c>
      <c r="AB1307" s="41">
        <v>2021</v>
      </c>
    </row>
    <row r="1308" spans="1:28" ht="35.25" customHeight="1">
      <c r="A1308" s="11">
        <v>1</v>
      </c>
      <c r="B1308" s="2">
        <f>SUBTOTAL(103,$A$800:A1308)</f>
        <v>506</v>
      </c>
      <c r="C1308" s="8" t="s">
        <v>1359</v>
      </c>
      <c r="D1308" s="36">
        <f t="shared" si="67"/>
        <v>933996</v>
      </c>
      <c r="E1308" s="39">
        <v>0</v>
      </c>
      <c r="F1308" s="39">
        <v>0</v>
      </c>
      <c r="G1308" s="39">
        <v>0</v>
      </c>
      <c r="H1308" s="39">
        <v>0</v>
      </c>
      <c r="I1308" s="39">
        <v>0</v>
      </c>
      <c r="J1308" s="39">
        <v>0</v>
      </c>
      <c r="K1308" s="40">
        <v>0</v>
      </c>
      <c r="L1308" s="39">
        <v>0</v>
      </c>
      <c r="M1308" s="39">
        <v>933996</v>
      </c>
      <c r="N1308" s="39">
        <v>0</v>
      </c>
      <c r="O1308" s="39">
        <v>0</v>
      </c>
      <c r="P1308" s="39">
        <v>0</v>
      </c>
      <c r="Q1308" s="39">
        <v>0</v>
      </c>
      <c r="R1308" s="39">
        <v>0</v>
      </c>
      <c r="S1308" s="39">
        <v>0</v>
      </c>
      <c r="T1308" s="39">
        <v>0</v>
      </c>
      <c r="U1308" s="39">
        <v>0</v>
      </c>
      <c r="V1308" s="39">
        <v>0</v>
      </c>
      <c r="W1308" s="39">
        <v>0</v>
      </c>
      <c r="X1308" s="39">
        <v>0</v>
      </c>
      <c r="Y1308" s="39">
        <v>0</v>
      </c>
      <c r="Z1308" s="39">
        <v>0</v>
      </c>
      <c r="AA1308" s="39">
        <v>0</v>
      </c>
      <c r="AB1308" s="41">
        <v>2021</v>
      </c>
    </row>
    <row r="1309" spans="1:28" ht="35.25" customHeight="1">
      <c r="A1309" s="11">
        <v>1</v>
      </c>
      <c r="B1309" s="2">
        <f>SUBTOTAL(103,$A$800:A1309)</f>
        <v>507</v>
      </c>
      <c r="C1309" s="8" t="s">
        <v>399</v>
      </c>
      <c r="D1309" s="36">
        <f t="shared" si="67"/>
        <v>810550</v>
      </c>
      <c r="E1309" s="39">
        <v>0</v>
      </c>
      <c r="F1309" s="39">
        <v>0</v>
      </c>
      <c r="G1309" s="39">
        <v>0</v>
      </c>
      <c r="H1309" s="39">
        <v>0</v>
      </c>
      <c r="I1309" s="39">
        <v>0</v>
      </c>
      <c r="J1309" s="39">
        <v>0</v>
      </c>
      <c r="K1309" s="40">
        <v>0</v>
      </c>
      <c r="L1309" s="39">
        <v>0</v>
      </c>
      <c r="M1309" s="39">
        <v>0</v>
      </c>
      <c r="N1309" s="39">
        <v>0</v>
      </c>
      <c r="O1309" s="39">
        <v>810550</v>
      </c>
      <c r="P1309" s="39">
        <v>0</v>
      </c>
      <c r="Q1309" s="39">
        <v>0</v>
      </c>
      <c r="R1309" s="39">
        <v>0</v>
      </c>
      <c r="S1309" s="39">
        <v>0</v>
      </c>
      <c r="T1309" s="39">
        <v>0</v>
      </c>
      <c r="U1309" s="39">
        <v>0</v>
      </c>
      <c r="V1309" s="39">
        <v>0</v>
      </c>
      <c r="W1309" s="39">
        <v>0</v>
      </c>
      <c r="X1309" s="39">
        <v>0</v>
      </c>
      <c r="Y1309" s="39">
        <v>0</v>
      </c>
      <c r="Z1309" s="39">
        <v>0</v>
      </c>
      <c r="AA1309" s="39">
        <v>0</v>
      </c>
      <c r="AB1309" s="41">
        <v>2021</v>
      </c>
    </row>
    <row r="1310" spans="1:28" ht="35.25" customHeight="1">
      <c r="A1310" s="11">
        <v>1</v>
      </c>
      <c r="B1310" s="2">
        <f>SUBTOTAL(103,$A$800:A1310)</f>
        <v>508</v>
      </c>
      <c r="C1310" s="8" t="s">
        <v>630</v>
      </c>
      <c r="D1310" s="36">
        <f t="shared" si="67"/>
        <v>1429995</v>
      </c>
      <c r="E1310" s="42">
        <v>0</v>
      </c>
      <c r="F1310" s="42">
        <v>0</v>
      </c>
      <c r="G1310" s="42">
        <v>1149995</v>
      </c>
      <c r="H1310" s="42">
        <v>280000</v>
      </c>
      <c r="I1310" s="42">
        <v>0</v>
      </c>
      <c r="J1310" s="42">
        <v>0</v>
      </c>
      <c r="K1310" s="43">
        <v>0</v>
      </c>
      <c r="L1310" s="42">
        <v>0</v>
      </c>
      <c r="M1310" s="42">
        <v>0</v>
      </c>
      <c r="N1310" s="42">
        <v>0</v>
      </c>
      <c r="O1310" s="42">
        <v>0</v>
      </c>
      <c r="P1310" s="42">
        <v>0</v>
      </c>
      <c r="Q1310" s="42">
        <v>0</v>
      </c>
      <c r="R1310" s="42">
        <v>0</v>
      </c>
      <c r="S1310" s="42">
        <v>0</v>
      </c>
      <c r="T1310" s="42">
        <v>0</v>
      </c>
      <c r="U1310" s="42">
        <v>0</v>
      </c>
      <c r="V1310" s="42">
        <v>0</v>
      </c>
      <c r="W1310" s="42">
        <v>0</v>
      </c>
      <c r="X1310" s="42">
        <v>0</v>
      </c>
      <c r="Y1310" s="42">
        <v>0</v>
      </c>
      <c r="Z1310" s="42">
        <v>0</v>
      </c>
      <c r="AA1310" s="42">
        <v>0</v>
      </c>
      <c r="AB1310" s="44">
        <v>2021</v>
      </c>
    </row>
    <row r="1311" spans="2:28" ht="35.25" customHeight="1">
      <c r="B1311" s="28" t="s">
        <v>16</v>
      </c>
      <c r="C1311" s="8"/>
      <c r="D1311" s="36">
        <f aca="true" t="shared" si="68" ref="D1311:D1357">E1311+F1311+G1311+H1311+I1311+J1311+L1311+M1311+N1311+O1311+P1311+Q1311+R1311+S1311+T1311+U1311+V1311+W1311+X1311+Y1311+Z1311+AA1311</f>
        <v>167290092.84</v>
      </c>
      <c r="E1311" s="36">
        <f aca="true" t="shared" si="69" ref="E1311:AA1311">SUM(E1312:E1480)</f>
        <v>927098.79</v>
      </c>
      <c r="F1311" s="36">
        <f t="shared" si="69"/>
        <v>2302877</v>
      </c>
      <c r="G1311" s="36">
        <f t="shared" si="69"/>
        <v>9230250.07</v>
      </c>
      <c r="H1311" s="36">
        <f t="shared" si="69"/>
        <v>2740155.65</v>
      </c>
      <c r="I1311" s="36">
        <f t="shared" si="69"/>
        <v>1416988.41</v>
      </c>
      <c r="J1311" s="36">
        <f t="shared" si="69"/>
        <v>527997</v>
      </c>
      <c r="K1311" s="37">
        <f t="shared" si="69"/>
        <v>22</v>
      </c>
      <c r="L1311" s="36">
        <f t="shared" si="69"/>
        <v>40839220</v>
      </c>
      <c r="M1311" s="36">
        <f t="shared" si="69"/>
        <v>53024056.33999999</v>
      </c>
      <c r="N1311" s="36">
        <f t="shared" si="69"/>
        <v>0</v>
      </c>
      <c r="O1311" s="36">
        <f>SUM(O1312:O1480)</f>
        <v>54585789.42000001</v>
      </c>
      <c r="P1311" s="36">
        <f t="shared" si="69"/>
        <v>1695660.1600000001</v>
      </c>
      <c r="Q1311" s="36">
        <f t="shared" si="69"/>
        <v>0</v>
      </c>
      <c r="R1311" s="36">
        <f t="shared" si="69"/>
        <v>0</v>
      </c>
      <c r="S1311" s="36">
        <f t="shared" si="69"/>
        <v>0</v>
      </c>
      <c r="T1311" s="36">
        <f t="shared" si="69"/>
        <v>0</v>
      </c>
      <c r="U1311" s="36">
        <f t="shared" si="69"/>
        <v>0</v>
      </c>
      <c r="V1311" s="36">
        <f t="shared" si="69"/>
        <v>0</v>
      </c>
      <c r="W1311" s="36">
        <f t="shared" si="69"/>
        <v>0</v>
      </c>
      <c r="X1311" s="36">
        <f t="shared" si="69"/>
        <v>0</v>
      </c>
      <c r="Y1311" s="36">
        <f t="shared" si="69"/>
        <v>0</v>
      </c>
      <c r="Z1311" s="36">
        <f t="shared" si="69"/>
        <v>0</v>
      </c>
      <c r="AA1311" s="36">
        <f t="shared" si="69"/>
        <v>0</v>
      </c>
      <c r="AB1311" s="38" t="s">
        <v>36</v>
      </c>
    </row>
    <row r="1312" spans="1:28" ht="35.25" customHeight="1">
      <c r="A1312" s="11">
        <v>1</v>
      </c>
      <c r="B1312" s="2">
        <f>SUBTOTAL(103,$A$800:A1312)</f>
        <v>509</v>
      </c>
      <c r="C1312" s="8" t="s">
        <v>339</v>
      </c>
      <c r="D1312" s="36">
        <f t="shared" si="68"/>
        <v>630000</v>
      </c>
      <c r="E1312" s="39">
        <v>0</v>
      </c>
      <c r="F1312" s="39">
        <v>0</v>
      </c>
      <c r="G1312" s="39">
        <v>0</v>
      </c>
      <c r="H1312" s="39">
        <v>0</v>
      </c>
      <c r="I1312" s="39">
        <v>0</v>
      </c>
      <c r="J1312" s="39">
        <v>0</v>
      </c>
      <c r="K1312" s="40">
        <v>0</v>
      </c>
      <c r="L1312" s="39">
        <v>0</v>
      </c>
      <c r="M1312" s="39">
        <v>0</v>
      </c>
      <c r="N1312" s="39">
        <v>0</v>
      </c>
      <c r="O1312" s="39">
        <v>630000</v>
      </c>
      <c r="P1312" s="39">
        <v>0</v>
      </c>
      <c r="Q1312" s="39">
        <v>0</v>
      </c>
      <c r="R1312" s="39">
        <v>0</v>
      </c>
      <c r="S1312" s="39">
        <v>0</v>
      </c>
      <c r="T1312" s="39">
        <v>0</v>
      </c>
      <c r="U1312" s="39">
        <v>0</v>
      </c>
      <c r="V1312" s="39">
        <v>0</v>
      </c>
      <c r="W1312" s="39">
        <v>0</v>
      </c>
      <c r="X1312" s="39">
        <v>0</v>
      </c>
      <c r="Y1312" s="39">
        <v>0</v>
      </c>
      <c r="Z1312" s="39">
        <v>0</v>
      </c>
      <c r="AA1312" s="39">
        <v>0</v>
      </c>
      <c r="AB1312" s="41">
        <v>2021</v>
      </c>
    </row>
    <row r="1313" spans="1:28" ht="35.25" customHeight="1">
      <c r="A1313" s="11">
        <v>1</v>
      </c>
      <c r="B1313" s="2">
        <f>SUBTOTAL(103,$A$800:A1313)</f>
        <v>510</v>
      </c>
      <c r="C1313" s="8" t="s">
        <v>864</v>
      </c>
      <c r="D1313" s="36">
        <f t="shared" si="68"/>
        <v>879093.55</v>
      </c>
      <c r="E1313" s="39">
        <v>0</v>
      </c>
      <c r="F1313" s="39">
        <v>0</v>
      </c>
      <c r="G1313" s="39">
        <v>0</v>
      </c>
      <c r="H1313" s="39">
        <v>0</v>
      </c>
      <c r="I1313" s="39">
        <v>0</v>
      </c>
      <c r="J1313" s="39">
        <v>0</v>
      </c>
      <c r="K1313" s="40">
        <v>0</v>
      </c>
      <c r="L1313" s="39">
        <v>0</v>
      </c>
      <c r="M1313" s="39">
        <v>0</v>
      </c>
      <c r="N1313" s="39">
        <v>0</v>
      </c>
      <c r="O1313" s="39">
        <v>879093.55</v>
      </c>
      <c r="P1313" s="39">
        <v>0</v>
      </c>
      <c r="Q1313" s="39">
        <v>0</v>
      </c>
      <c r="R1313" s="39">
        <v>0</v>
      </c>
      <c r="S1313" s="39">
        <v>0</v>
      </c>
      <c r="T1313" s="39">
        <v>0</v>
      </c>
      <c r="U1313" s="39">
        <v>0</v>
      </c>
      <c r="V1313" s="39">
        <v>0</v>
      </c>
      <c r="W1313" s="39">
        <v>0</v>
      </c>
      <c r="X1313" s="39">
        <v>0</v>
      </c>
      <c r="Y1313" s="39">
        <v>0</v>
      </c>
      <c r="Z1313" s="39">
        <v>0</v>
      </c>
      <c r="AA1313" s="39">
        <v>0</v>
      </c>
      <c r="AB1313" s="41">
        <v>2021</v>
      </c>
    </row>
    <row r="1314" spans="1:28" ht="35.25" customHeight="1">
      <c r="A1314" s="11">
        <v>1</v>
      </c>
      <c r="B1314" s="2">
        <f>SUBTOTAL(103,$A$800:A1314)</f>
        <v>511</v>
      </c>
      <c r="C1314" s="8" t="s">
        <v>1171</v>
      </c>
      <c r="D1314" s="36">
        <f t="shared" si="68"/>
        <v>2998009</v>
      </c>
      <c r="E1314" s="39">
        <v>0</v>
      </c>
      <c r="F1314" s="39">
        <v>0</v>
      </c>
      <c r="G1314" s="39">
        <v>0</v>
      </c>
      <c r="H1314" s="39">
        <v>0</v>
      </c>
      <c r="I1314" s="39">
        <v>0</v>
      </c>
      <c r="J1314" s="39">
        <v>0</v>
      </c>
      <c r="K1314" s="40">
        <v>0</v>
      </c>
      <c r="L1314" s="39">
        <v>0</v>
      </c>
      <c r="M1314" s="39">
        <v>2998009</v>
      </c>
      <c r="N1314" s="39">
        <v>0</v>
      </c>
      <c r="O1314" s="39">
        <v>0</v>
      </c>
      <c r="P1314" s="39">
        <v>0</v>
      </c>
      <c r="Q1314" s="39">
        <v>0</v>
      </c>
      <c r="R1314" s="39">
        <v>0</v>
      </c>
      <c r="S1314" s="39">
        <v>0</v>
      </c>
      <c r="T1314" s="39">
        <v>0</v>
      </c>
      <c r="U1314" s="39">
        <v>0</v>
      </c>
      <c r="V1314" s="39">
        <v>0</v>
      </c>
      <c r="W1314" s="39">
        <v>0</v>
      </c>
      <c r="X1314" s="39">
        <v>0</v>
      </c>
      <c r="Y1314" s="39">
        <v>0</v>
      </c>
      <c r="Z1314" s="39">
        <v>0</v>
      </c>
      <c r="AA1314" s="39">
        <v>0</v>
      </c>
      <c r="AB1314" s="41">
        <v>2021</v>
      </c>
    </row>
    <row r="1315" spans="1:28" ht="35.25" customHeight="1">
      <c r="A1315" s="11">
        <v>1</v>
      </c>
      <c r="B1315" s="2">
        <f>SUBTOTAL(103,$A$800:A1315)</f>
        <v>512</v>
      </c>
      <c r="C1315" s="8" t="s">
        <v>1167</v>
      </c>
      <c r="D1315" s="36">
        <f t="shared" si="68"/>
        <v>1232589.44</v>
      </c>
      <c r="E1315" s="39">
        <v>0</v>
      </c>
      <c r="F1315" s="39">
        <v>0</v>
      </c>
      <c r="G1315" s="39">
        <v>0</v>
      </c>
      <c r="H1315" s="39">
        <v>0</v>
      </c>
      <c r="I1315" s="39">
        <v>0</v>
      </c>
      <c r="J1315" s="39">
        <v>0</v>
      </c>
      <c r="K1315" s="40">
        <v>0</v>
      </c>
      <c r="L1315" s="39">
        <v>0</v>
      </c>
      <c r="M1315" s="39">
        <v>0</v>
      </c>
      <c r="N1315" s="39">
        <v>0</v>
      </c>
      <c r="O1315" s="39">
        <v>1232589.44</v>
      </c>
      <c r="P1315" s="39">
        <v>0</v>
      </c>
      <c r="Q1315" s="39">
        <v>0</v>
      </c>
      <c r="R1315" s="39">
        <v>0</v>
      </c>
      <c r="S1315" s="39">
        <v>0</v>
      </c>
      <c r="T1315" s="39">
        <v>0</v>
      </c>
      <c r="U1315" s="39">
        <v>0</v>
      </c>
      <c r="V1315" s="39">
        <v>0</v>
      </c>
      <c r="W1315" s="39">
        <v>0</v>
      </c>
      <c r="X1315" s="39">
        <v>0</v>
      </c>
      <c r="Y1315" s="39">
        <v>0</v>
      </c>
      <c r="Z1315" s="39">
        <v>0</v>
      </c>
      <c r="AA1315" s="39">
        <v>0</v>
      </c>
      <c r="AB1315" s="41">
        <v>2021</v>
      </c>
    </row>
    <row r="1316" spans="1:28" ht="35.25" customHeight="1">
      <c r="A1316" s="11">
        <v>1</v>
      </c>
      <c r="B1316" s="2">
        <f>SUBTOTAL(103,$A$800:A1316)</f>
        <v>513</v>
      </c>
      <c r="C1316" s="8" t="s">
        <v>1135</v>
      </c>
      <c r="D1316" s="36">
        <f t="shared" si="68"/>
        <v>1107639</v>
      </c>
      <c r="E1316" s="39">
        <v>0</v>
      </c>
      <c r="F1316" s="39">
        <v>1000006</v>
      </c>
      <c r="G1316" s="39">
        <v>107633</v>
      </c>
      <c r="H1316" s="39">
        <v>0</v>
      </c>
      <c r="I1316" s="39">
        <v>0</v>
      </c>
      <c r="J1316" s="39">
        <v>0</v>
      </c>
      <c r="K1316" s="40">
        <v>0</v>
      </c>
      <c r="L1316" s="39">
        <v>0</v>
      </c>
      <c r="M1316" s="39">
        <v>0</v>
      </c>
      <c r="N1316" s="39">
        <v>0</v>
      </c>
      <c r="O1316" s="39">
        <v>0</v>
      </c>
      <c r="P1316" s="39">
        <v>0</v>
      </c>
      <c r="Q1316" s="39">
        <v>0</v>
      </c>
      <c r="R1316" s="39">
        <v>0</v>
      </c>
      <c r="S1316" s="39">
        <v>0</v>
      </c>
      <c r="T1316" s="39">
        <v>0</v>
      </c>
      <c r="U1316" s="39">
        <v>0</v>
      </c>
      <c r="V1316" s="39">
        <v>0</v>
      </c>
      <c r="W1316" s="39">
        <v>0</v>
      </c>
      <c r="X1316" s="39">
        <v>0</v>
      </c>
      <c r="Y1316" s="39">
        <v>0</v>
      </c>
      <c r="Z1316" s="39">
        <v>0</v>
      </c>
      <c r="AA1316" s="39">
        <v>0</v>
      </c>
      <c r="AB1316" s="41">
        <v>2021</v>
      </c>
    </row>
    <row r="1317" spans="1:28" ht="35.25" customHeight="1">
      <c r="A1317" s="11">
        <v>1</v>
      </c>
      <c r="B1317" s="2">
        <f>SUBTOTAL(103,$A$800:A1317)</f>
        <v>514</v>
      </c>
      <c r="C1317" s="8" t="s">
        <v>1102</v>
      </c>
      <c r="D1317" s="36">
        <f t="shared" si="68"/>
        <v>1769427</v>
      </c>
      <c r="E1317" s="39">
        <v>0</v>
      </c>
      <c r="F1317" s="39">
        <v>0</v>
      </c>
      <c r="G1317" s="39">
        <v>0</v>
      </c>
      <c r="H1317" s="39">
        <v>0</v>
      </c>
      <c r="I1317" s="39">
        <v>0</v>
      </c>
      <c r="J1317" s="39">
        <v>0</v>
      </c>
      <c r="K1317" s="40">
        <v>0</v>
      </c>
      <c r="L1317" s="39">
        <v>0</v>
      </c>
      <c r="M1317" s="39">
        <v>679106</v>
      </c>
      <c r="N1317" s="39">
        <v>0</v>
      </c>
      <c r="O1317" s="39">
        <v>1090321</v>
      </c>
      <c r="P1317" s="39">
        <v>0</v>
      </c>
      <c r="Q1317" s="39">
        <v>0</v>
      </c>
      <c r="R1317" s="39">
        <v>0</v>
      </c>
      <c r="S1317" s="39">
        <v>0</v>
      </c>
      <c r="T1317" s="39">
        <v>0</v>
      </c>
      <c r="U1317" s="39">
        <v>0</v>
      </c>
      <c r="V1317" s="39">
        <v>0</v>
      </c>
      <c r="W1317" s="39">
        <v>0</v>
      </c>
      <c r="X1317" s="39">
        <v>0</v>
      </c>
      <c r="Y1317" s="39">
        <v>0</v>
      </c>
      <c r="Z1317" s="39">
        <v>0</v>
      </c>
      <c r="AA1317" s="39">
        <v>0</v>
      </c>
      <c r="AB1317" s="41">
        <v>2021</v>
      </c>
    </row>
    <row r="1318" spans="1:28" ht="35.25" customHeight="1">
      <c r="A1318" s="11">
        <v>1</v>
      </c>
      <c r="B1318" s="2">
        <f>SUBTOTAL(103,$A$800:A1318)</f>
        <v>515</v>
      </c>
      <c r="C1318" s="8" t="s">
        <v>381</v>
      </c>
      <c r="D1318" s="36">
        <f t="shared" si="68"/>
        <v>4180000</v>
      </c>
      <c r="E1318" s="39">
        <v>0</v>
      </c>
      <c r="F1318" s="39">
        <v>0</v>
      </c>
      <c r="G1318" s="39">
        <v>0</v>
      </c>
      <c r="H1318" s="39">
        <v>0</v>
      </c>
      <c r="I1318" s="39">
        <v>0</v>
      </c>
      <c r="J1318" s="39">
        <v>0</v>
      </c>
      <c r="K1318" s="40">
        <v>2</v>
      </c>
      <c r="L1318" s="39">
        <v>4180000</v>
      </c>
      <c r="M1318" s="39">
        <v>0</v>
      </c>
      <c r="N1318" s="39">
        <v>0</v>
      </c>
      <c r="O1318" s="39">
        <v>0</v>
      </c>
      <c r="P1318" s="39">
        <v>0</v>
      </c>
      <c r="Q1318" s="39">
        <v>0</v>
      </c>
      <c r="R1318" s="39">
        <v>0</v>
      </c>
      <c r="S1318" s="39">
        <v>0</v>
      </c>
      <c r="T1318" s="39">
        <v>0</v>
      </c>
      <c r="U1318" s="39">
        <v>0</v>
      </c>
      <c r="V1318" s="39">
        <v>0</v>
      </c>
      <c r="W1318" s="39">
        <v>0</v>
      </c>
      <c r="X1318" s="39">
        <v>0</v>
      </c>
      <c r="Y1318" s="39">
        <v>0</v>
      </c>
      <c r="Z1318" s="39">
        <v>0</v>
      </c>
      <c r="AA1318" s="39">
        <v>0</v>
      </c>
      <c r="AB1318" s="41">
        <v>2021</v>
      </c>
    </row>
    <row r="1319" spans="1:28" ht="35.25" customHeight="1">
      <c r="A1319" s="11">
        <v>1</v>
      </c>
      <c r="B1319" s="2">
        <f>SUBTOTAL(103,$A$800:A1319)</f>
        <v>516</v>
      </c>
      <c r="C1319" s="8" t="s">
        <v>362</v>
      </c>
      <c r="D1319" s="36">
        <f t="shared" si="68"/>
        <v>4240000</v>
      </c>
      <c r="E1319" s="39">
        <v>0</v>
      </c>
      <c r="F1319" s="39">
        <v>0</v>
      </c>
      <c r="G1319" s="39">
        <v>0</v>
      </c>
      <c r="H1319" s="39">
        <v>0</v>
      </c>
      <c r="I1319" s="39">
        <v>0</v>
      </c>
      <c r="J1319" s="39">
        <v>0</v>
      </c>
      <c r="K1319" s="40">
        <v>2</v>
      </c>
      <c r="L1319" s="39">
        <v>4240000</v>
      </c>
      <c r="M1319" s="39">
        <v>0</v>
      </c>
      <c r="N1319" s="39">
        <v>0</v>
      </c>
      <c r="O1319" s="39">
        <v>0</v>
      </c>
      <c r="P1319" s="39">
        <v>0</v>
      </c>
      <c r="Q1319" s="39">
        <v>0</v>
      </c>
      <c r="R1319" s="39">
        <v>0</v>
      </c>
      <c r="S1319" s="39">
        <v>0</v>
      </c>
      <c r="T1319" s="39">
        <v>0</v>
      </c>
      <c r="U1319" s="39">
        <v>0</v>
      </c>
      <c r="V1319" s="39">
        <v>0</v>
      </c>
      <c r="W1319" s="39">
        <v>0</v>
      </c>
      <c r="X1319" s="39">
        <v>0</v>
      </c>
      <c r="Y1319" s="39">
        <v>0</v>
      </c>
      <c r="Z1319" s="39">
        <v>0</v>
      </c>
      <c r="AA1319" s="39">
        <v>0</v>
      </c>
      <c r="AB1319" s="41">
        <v>2021</v>
      </c>
    </row>
    <row r="1320" spans="1:28" ht="35.25" customHeight="1">
      <c r="A1320" s="11">
        <v>1</v>
      </c>
      <c r="B1320" s="2">
        <f>SUBTOTAL(103,$A$800:A1320)</f>
        <v>517</v>
      </c>
      <c r="C1320" s="8" t="s">
        <v>1224</v>
      </c>
      <c r="D1320" s="36">
        <f t="shared" si="68"/>
        <v>3026299.03</v>
      </c>
      <c r="E1320" s="39">
        <v>0</v>
      </c>
      <c r="F1320" s="39">
        <v>0</v>
      </c>
      <c r="G1320" s="39">
        <v>0</v>
      </c>
      <c r="H1320" s="39">
        <v>0</v>
      </c>
      <c r="I1320" s="39">
        <v>0</v>
      </c>
      <c r="J1320" s="39">
        <v>0</v>
      </c>
      <c r="K1320" s="40">
        <v>0</v>
      </c>
      <c r="L1320" s="39">
        <v>0</v>
      </c>
      <c r="M1320" s="39">
        <v>3026299.03</v>
      </c>
      <c r="N1320" s="39">
        <v>0</v>
      </c>
      <c r="O1320" s="39">
        <v>0</v>
      </c>
      <c r="P1320" s="39">
        <v>0</v>
      </c>
      <c r="Q1320" s="39">
        <v>0</v>
      </c>
      <c r="R1320" s="39">
        <v>0</v>
      </c>
      <c r="S1320" s="39">
        <v>0</v>
      </c>
      <c r="T1320" s="39">
        <v>0</v>
      </c>
      <c r="U1320" s="39">
        <v>0</v>
      </c>
      <c r="V1320" s="39">
        <v>0</v>
      </c>
      <c r="W1320" s="39">
        <v>0</v>
      </c>
      <c r="X1320" s="39">
        <v>0</v>
      </c>
      <c r="Y1320" s="39">
        <v>0</v>
      </c>
      <c r="Z1320" s="39">
        <v>0</v>
      </c>
      <c r="AA1320" s="39">
        <v>0</v>
      </c>
      <c r="AB1320" s="41">
        <v>2021</v>
      </c>
    </row>
    <row r="1321" spans="1:28" ht="35.25" customHeight="1">
      <c r="A1321" s="11">
        <v>1</v>
      </c>
      <c r="B1321" s="2">
        <f>SUBTOTAL(103,$A$800:A1321)</f>
        <v>518</v>
      </c>
      <c r="C1321" s="8" t="s">
        <v>470</v>
      </c>
      <c r="D1321" s="36">
        <f t="shared" si="68"/>
        <v>522662</v>
      </c>
      <c r="E1321" s="39">
        <v>0</v>
      </c>
      <c r="F1321" s="39">
        <v>0</v>
      </c>
      <c r="G1321" s="39">
        <v>0</v>
      </c>
      <c r="H1321" s="39">
        <v>448662</v>
      </c>
      <c r="I1321" s="39">
        <v>0</v>
      </c>
      <c r="J1321" s="39">
        <v>0</v>
      </c>
      <c r="K1321" s="40">
        <v>0</v>
      </c>
      <c r="L1321" s="39">
        <v>0</v>
      </c>
      <c r="M1321" s="39">
        <v>0</v>
      </c>
      <c r="N1321" s="39">
        <v>0</v>
      </c>
      <c r="O1321" s="39">
        <v>74000</v>
      </c>
      <c r="P1321" s="39">
        <v>0</v>
      </c>
      <c r="Q1321" s="39">
        <v>0</v>
      </c>
      <c r="R1321" s="39">
        <v>0</v>
      </c>
      <c r="S1321" s="39">
        <v>0</v>
      </c>
      <c r="T1321" s="39">
        <v>0</v>
      </c>
      <c r="U1321" s="39">
        <v>0</v>
      </c>
      <c r="V1321" s="39">
        <v>0</v>
      </c>
      <c r="W1321" s="39">
        <v>0</v>
      </c>
      <c r="X1321" s="39">
        <v>0</v>
      </c>
      <c r="Y1321" s="39">
        <v>0</v>
      </c>
      <c r="Z1321" s="39">
        <v>0</v>
      </c>
      <c r="AA1321" s="39">
        <v>0</v>
      </c>
      <c r="AB1321" s="41">
        <v>2021</v>
      </c>
    </row>
    <row r="1322" spans="1:28" ht="35.25" customHeight="1">
      <c r="A1322" s="11">
        <v>1</v>
      </c>
      <c r="B1322" s="2">
        <f>SUBTOTAL(103,$A$800:A1322)</f>
        <v>519</v>
      </c>
      <c r="C1322" s="8" t="s">
        <v>856</v>
      </c>
      <c r="D1322" s="36">
        <f t="shared" si="68"/>
        <v>1950220</v>
      </c>
      <c r="E1322" s="39">
        <v>0</v>
      </c>
      <c r="F1322" s="39">
        <v>0</v>
      </c>
      <c r="G1322" s="39">
        <v>0</v>
      </c>
      <c r="H1322" s="39">
        <v>0</v>
      </c>
      <c r="I1322" s="39">
        <v>0</v>
      </c>
      <c r="J1322" s="39">
        <v>0</v>
      </c>
      <c r="K1322" s="40">
        <v>1</v>
      </c>
      <c r="L1322" s="39">
        <v>1950220</v>
      </c>
      <c r="M1322" s="39">
        <v>0</v>
      </c>
      <c r="N1322" s="39">
        <v>0</v>
      </c>
      <c r="O1322" s="39">
        <v>0</v>
      </c>
      <c r="P1322" s="39">
        <v>0</v>
      </c>
      <c r="Q1322" s="39">
        <v>0</v>
      </c>
      <c r="R1322" s="39">
        <v>0</v>
      </c>
      <c r="S1322" s="39">
        <v>0</v>
      </c>
      <c r="T1322" s="39">
        <v>0</v>
      </c>
      <c r="U1322" s="39">
        <v>0</v>
      </c>
      <c r="V1322" s="39">
        <v>0</v>
      </c>
      <c r="W1322" s="39">
        <v>0</v>
      </c>
      <c r="X1322" s="39">
        <v>0</v>
      </c>
      <c r="Y1322" s="39">
        <v>0</v>
      </c>
      <c r="Z1322" s="39">
        <v>0</v>
      </c>
      <c r="AA1322" s="39">
        <v>0</v>
      </c>
      <c r="AB1322" s="41">
        <v>2021</v>
      </c>
    </row>
    <row r="1323" spans="1:28" ht="35.25" customHeight="1">
      <c r="A1323" s="11">
        <v>1</v>
      </c>
      <c r="B1323" s="2">
        <f>SUBTOTAL(103,$A$800:A1323)</f>
        <v>520</v>
      </c>
      <c r="C1323" s="8" t="s">
        <v>1136</v>
      </c>
      <c r="D1323" s="36">
        <f t="shared" si="68"/>
        <v>3900000</v>
      </c>
      <c r="E1323" s="39">
        <v>0</v>
      </c>
      <c r="F1323" s="39">
        <v>0</v>
      </c>
      <c r="G1323" s="39">
        <v>0</v>
      </c>
      <c r="H1323" s="39">
        <v>0</v>
      </c>
      <c r="I1323" s="39">
        <v>0</v>
      </c>
      <c r="J1323" s="39">
        <v>0</v>
      </c>
      <c r="K1323" s="40">
        <v>2</v>
      </c>
      <c r="L1323" s="39">
        <v>3900000</v>
      </c>
      <c r="M1323" s="39">
        <v>0</v>
      </c>
      <c r="N1323" s="39">
        <v>0</v>
      </c>
      <c r="O1323" s="39">
        <v>0</v>
      </c>
      <c r="P1323" s="39">
        <v>0</v>
      </c>
      <c r="Q1323" s="39">
        <v>0</v>
      </c>
      <c r="R1323" s="39">
        <v>0</v>
      </c>
      <c r="S1323" s="39">
        <v>0</v>
      </c>
      <c r="T1323" s="39">
        <v>0</v>
      </c>
      <c r="U1323" s="39">
        <v>0</v>
      </c>
      <c r="V1323" s="39">
        <v>0</v>
      </c>
      <c r="W1323" s="39">
        <v>0</v>
      </c>
      <c r="X1323" s="39">
        <v>0</v>
      </c>
      <c r="Y1323" s="39">
        <v>0</v>
      </c>
      <c r="Z1323" s="39">
        <v>0</v>
      </c>
      <c r="AA1323" s="39">
        <v>0</v>
      </c>
      <c r="AB1323" s="41">
        <v>2021</v>
      </c>
    </row>
    <row r="1324" spans="1:28" ht="35.25" customHeight="1">
      <c r="A1324" s="11">
        <v>1</v>
      </c>
      <c r="B1324" s="2">
        <f>SUBTOTAL(103,$A$800:A1324)</f>
        <v>521</v>
      </c>
      <c r="C1324" s="8" t="s">
        <v>1375</v>
      </c>
      <c r="D1324" s="36">
        <f t="shared" si="68"/>
        <v>1800000</v>
      </c>
      <c r="E1324" s="39">
        <v>0</v>
      </c>
      <c r="F1324" s="39">
        <v>0</v>
      </c>
      <c r="G1324" s="39">
        <v>0</v>
      </c>
      <c r="H1324" s="39">
        <v>0</v>
      </c>
      <c r="I1324" s="39">
        <v>0</v>
      </c>
      <c r="J1324" s="39">
        <v>0</v>
      </c>
      <c r="K1324" s="40">
        <v>0</v>
      </c>
      <c r="L1324" s="39">
        <v>0</v>
      </c>
      <c r="M1324" s="39">
        <v>1800000</v>
      </c>
      <c r="N1324" s="39">
        <v>0</v>
      </c>
      <c r="O1324" s="39">
        <v>0</v>
      </c>
      <c r="P1324" s="39">
        <v>0</v>
      </c>
      <c r="Q1324" s="39">
        <v>0</v>
      </c>
      <c r="R1324" s="39">
        <v>0</v>
      </c>
      <c r="S1324" s="39">
        <v>0</v>
      </c>
      <c r="T1324" s="39">
        <v>0</v>
      </c>
      <c r="U1324" s="39">
        <v>0</v>
      </c>
      <c r="V1324" s="39">
        <v>0</v>
      </c>
      <c r="W1324" s="39">
        <v>0</v>
      </c>
      <c r="X1324" s="39">
        <v>0</v>
      </c>
      <c r="Y1324" s="39">
        <v>0</v>
      </c>
      <c r="Z1324" s="39">
        <v>0</v>
      </c>
      <c r="AA1324" s="39">
        <v>0</v>
      </c>
      <c r="AB1324" s="41">
        <v>2021</v>
      </c>
    </row>
    <row r="1325" spans="1:28" ht="35.25" customHeight="1">
      <c r="A1325" s="11">
        <v>1</v>
      </c>
      <c r="B1325" s="2">
        <f>SUBTOTAL(103,$A$800:A1325)</f>
        <v>522</v>
      </c>
      <c r="C1325" s="8" t="s">
        <v>516</v>
      </c>
      <c r="D1325" s="36">
        <f t="shared" si="68"/>
        <v>81287</v>
      </c>
      <c r="E1325" s="39">
        <v>81287</v>
      </c>
      <c r="F1325" s="39">
        <v>0</v>
      </c>
      <c r="G1325" s="39">
        <v>0</v>
      </c>
      <c r="H1325" s="39">
        <v>0</v>
      </c>
      <c r="I1325" s="39">
        <v>0</v>
      </c>
      <c r="J1325" s="39">
        <v>0</v>
      </c>
      <c r="K1325" s="40">
        <v>0</v>
      </c>
      <c r="L1325" s="39">
        <v>0</v>
      </c>
      <c r="M1325" s="39">
        <v>0</v>
      </c>
      <c r="N1325" s="39">
        <v>0</v>
      </c>
      <c r="O1325" s="39">
        <v>0</v>
      </c>
      <c r="P1325" s="39">
        <v>0</v>
      </c>
      <c r="Q1325" s="39">
        <v>0</v>
      </c>
      <c r="R1325" s="39">
        <v>0</v>
      </c>
      <c r="S1325" s="39">
        <v>0</v>
      </c>
      <c r="T1325" s="39">
        <v>0</v>
      </c>
      <c r="U1325" s="39">
        <v>0</v>
      </c>
      <c r="V1325" s="39">
        <v>0</v>
      </c>
      <c r="W1325" s="39">
        <v>0</v>
      </c>
      <c r="X1325" s="39">
        <v>0</v>
      </c>
      <c r="Y1325" s="39">
        <v>0</v>
      </c>
      <c r="Z1325" s="39">
        <v>0</v>
      </c>
      <c r="AA1325" s="39">
        <v>0</v>
      </c>
      <c r="AB1325" s="41">
        <v>2021</v>
      </c>
    </row>
    <row r="1326" spans="1:28" ht="35.25" customHeight="1">
      <c r="A1326" s="11">
        <v>1</v>
      </c>
      <c r="B1326" s="2">
        <f>SUBTOTAL(103,$A$800:A1326)</f>
        <v>523</v>
      </c>
      <c r="C1326" s="8" t="s">
        <v>517</v>
      </c>
      <c r="D1326" s="36">
        <f t="shared" si="68"/>
        <v>296173</v>
      </c>
      <c r="E1326" s="39">
        <v>0</v>
      </c>
      <c r="F1326" s="39">
        <v>55747</v>
      </c>
      <c r="G1326" s="39">
        <v>0</v>
      </c>
      <c r="H1326" s="39">
        <v>0</v>
      </c>
      <c r="I1326" s="39">
        <v>0</v>
      </c>
      <c r="J1326" s="39">
        <v>0</v>
      </c>
      <c r="K1326" s="40">
        <v>0</v>
      </c>
      <c r="L1326" s="39">
        <v>0</v>
      </c>
      <c r="M1326" s="39">
        <v>0</v>
      </c>
      <c r="N1326" s="39">
        <v>0</v>
      </c>
      <c r="O1326" s="39">
        <v>240426</v>
      </c>
      <c r="P1326" s="39">
        <v>0</v>
      </c>
      <c r="Q1326" s="39">
        <v>0</v>
      </c>
      <c r="R1326" s="39">
        <v>0</v>
      </c>
      <c r="S1326" s="39">
        <v>0</v>
      </c>
      <c r="T1326" s="39">
        <v>0</v>
      </c>
      <c r="U1326" s="39">
        <v>0</v>
      </c>
      <c r="V1326" s="39">
        <v>0</v>
      </c>
      <c r="W1326" s="39">
        <v>0</v>
      </c>
      <c r="X1326" s="39">
        <v>0</v>
      </c>
      <c r="Y1326" s="39">
        <v>0</v>
      </c>
      <c r="Z1326" s="39">
        <v>0</v>
      </c>
      <c r="AA1326" s="39">
        <v>0</v>
      </c>
      <c r="AB1326" s="41">
        <v>2021</v>
      </c>
    </row>
    <row r="1327" spans="1:28" ht="35.25" customHeight="1">
      <c r="A1327" s="11">
        <v>1</v>
      </c>
      <c r="B1327" s="2">
        <f>SUBTOTAL(103,$A$800:A1327)</f>
        <v>524</v>
      </c>
      <c r="C1327" s="8" t="s">
        <v>601</v>
      </c>
      <c r="D1327" s="36">
        <f t="shared" si="68"/>
        <v>1510654.6</v>
      </c>
      <c r="E1327" s="39">
        <v>0</v>
      </c>
      <c r="F1327" s="39">
        <v>0</v>
      </c>
      <c r="G1327" s="39">
        <v>0</v>
      </c>
      <c r="H1327" s="39">
        <v>0</v>
      </c>
      <c r="I1327" s="39">
        <v>0</v>
      </c>
      <c r="J1327" s="39">
        <v>0</v>
      </c>
      <c r="K1327" s="40">
        <v>0</v>
      </c>
      <c r="L1327" s="39">
        <v>0</v>
      </c>
      <c r="M1327" s="39">
        <v>1510654.6</v>
      </c>
      <c r="N1327" s="39">
        <v>0</v>
      </c>
      <c r="O1327" s="39">
        <v>0</v>
      </c>
      <c r="P1327" s="39">
        <v>0</v>
      </c>
      <c r="Q1327" s="39">
        <v>0</v>
      </c>
      <c r="R1327" s="39">
        <v>0</v>
      </c>
      <c r="S1327" s="39">
        <v>0</v>
      </c>
      <c r="T1327" s="39">
        <v>0</v>
      </c>
      <c r="U1327" s="39">
        <v>0</v>
      </c>
      <c r="V1327" s="39">
        <v>0</v>
      </c>
      <c r="W1327" s="39">
        <v>0</v>
      </c>
      <c r="X1327" s="39">
        <v>0</v>
      </c>
      <c r="Y1327" s="39">
        <v>0</v>
      </c>
      <c r="Z1327" s="39">
        <v>0</v>
      </c>
      <c r="AA1327" s="39">
        <v>0</v>
      </c>
      <c r="AB1327" s="41">
        <v>2021</v>
      </c>
    </row>
    <row r="1328" spans="1:28" ht="35.25" customHeight="1">
      <c r="A1328" s="11">
        <v>1</v>
      </c>
      <c r="B1328" s="2">
        <f>SUBTOTAL(103,$A$800:A1328)</f>
        <v>525</v>
      </c>
      <c r="C1328" s="8" t="s">
        <v>872</v>
      </c>
      <c r="D1328" s="36">
        <f t="shared" si="68"/>
        <v>310773</v>
      </c>
      <c r="E1328" s="39">
        <v>310773</v>
      </c>
      <c r="F1328" s="39">
        <v>0</v>
      </c>
      <c r="G1328" s="39">
        <v>0</v>
      </c>
      <c r="H1328" s="39">
        <v>0</v>
      </c>
      <c r="I1328" s="39">
        <v>0</v>
      </c>
      <c r="J1328" s="39">
        <v>0</v>
      </c>
      <c r="K1328" s="40">
        <v>0</v>
      </c>
      <c r="L1328" s="39">
        <v>0</v>
      </c>
      <c r="M1328" s="39">
        <v>0</v>
      </c>
      <c r="N1328" s="39">
        <v>0</v>
      </c>
      <c r="O1328" s="39">
        <v>0</v>
      </c>
      <c r="P1328" s="39">
        <v>0</v>
      </c>
      <c r="Q1328" s="39">
        <v>0</v>
      </c>
      <c r="R1328" s="39">
        <v>0</v>
      </c>
      <c r="S1328" s="39">
        <v>0</v>
      </c>
      <c r="T1328" s="39">
        <v>0</v>
      </c>
      <c r="U1328" s="39">
        <v>0</v>
      </c>
      <c r="V1328" s="39">
        <v>0</v>
      </c>
      <c r="W1328" s="39">
        <v>0</v>
      </c>
      <c r="X1328" s="39">
        <v>0</v>
      </c>
      <c r="Y1328" s="39">
        <v>0</v>
      </c>
      <c r="Z1328" s="39">
        <v>0</v>
      </c>
      <c r="AA1328" s="39">
        <v>0</v>
      </c>
      <c r="AB1328" s="41">
        <v>2021</v>
      </c>
    </row>
    <row r="1329" spans="1:28" ht="35.25" customHeight="1">
      <c r="A1329" s="11">
        <v>1</v>
      </c>
      <c r="B1329" s="2">
        <f>SUBTOTAL(103,$A$800:A1329)</f>
        <v>526</v>
      </c>
      <c r="C1329" s="8" t="s">
        <v>871</v>
      </c>
      <c r="D1329" s="36">
        <f t="shared" si="68"/>
        <v>578729</v>
      </c>
      <c r="E1329" s="39">
        <v>21327</v>
      </c>
      <c r="F1329" s="39">
        <v>0</v>
      </c>
      <c r="G1329" s="39">
        <v>227586</v>
      </c>
      <c r="H1329" s="39">
        <v>329816</v>
      </c>
      <c r="I1329" s="39">
        <v>0</v>
      </c>
      <c r="J1329" s="39">
        <v>0</v>
      </c>
      <c r="K1329" s="40">
        <v>0</v>
      </c>
      <c r="L1329" s="39">
        <v>0</v>
      </c>
      <c r="M1329" s="39">
        <v>0</v>
      </c>
      <c r="N1329" s="39">
        <v>0</v>
      </c>
      <c r="O1329" s="39">
        <v>0</v>
      </c>
      <c r="P1329" s="39">
        <v>0</v>
      </c>
      <c r="Q1329" s="39">
        <v>0</v>
      </c>
      <c r="R1329" s="39">
        <v>0</v>
      </c>
      <c r="S1329" s="39">
        <v>0</v>
      </c>
      <c r="T1329" s="39">
        <v>0</v>
      </c>
      <c r="U1329" s="39">
        <v>0</v>
      </c>
      <c r="V1329" s="39">
        <v>0</v>
      </c>
      <c r="W1329" s="39">
        <v>0</v>
      </c>
      <c r="X1329" s="39">
        <v>0</v>
      </c>
      <c r="Y1329" s="39">
        <v>0</v>
      </c>
      <c r="Z1329" s="39">
        <v>0</v>
      </c>
      <c r="AA1329" s="39">
        <v>0</v>
      </c>
      <c r="AB1329" s="41">
        <v>2021</v>
      </c>
    </row>
    <row r="1330" spans="1:28" ht="35.25" customHeight="1">
      <c r="A1330" s="11">
        <v>1</v>
      </c>
      <c r="B1330" s="2">
        <f>SUBTOTAL(103,$A$800:A1330)</f>
        <v>527</v>
      </c>
      <c r="C1330" s="8" t="s">
        <v>999</v>
      </c>
      <c r="D1330" s="36">
        <f t="shared" si="68"/>
        <v>363333</v>
      </c>
      <c r="E1330" s="39">
        <v>115734</v>
      </c>
      <c r="F1330" s="39">
        <v>0</v>
      </c>
      <c r="G1330" s="39">
        <v>0</v>
      </c>
      <c r="H1330" s="39">
        <v>247599</v>
      </c>
      <c r="I1330" s="39">
        <v>0</v>
      </c>
      <c r="J1330" s="39">
        <v>0</v>
      </c>
      <c r="K1330" s="40">
        <v>0</v>
      </c>
      <c r="L1330" s="39">
        <v>0</v>
      </c>
      <c r="M1330" s="39">
        <v>0</v>
      </c>
      <c r="N1330" s="39">
        <v>0</v>
      </c>
      <c r="O1330" s="39">
        <v>0</v>
      </c>
      <c r="P1330" s="39">
        <v>0</v>
      </c>
      <c r="Q1330" s="39">
        <v>0</v>
      </c>
      <c r="R1330" s="39">
        <v>0</v>
      </c>
      <c r="S1330" s="39">
        <v>0</v>
      </c>
      <c r="T1330" s="39">
        <v>0</v>
      </c>
      <c r="U1330" s="39">
        <v>0</v>
      </c>
      <c r="V1330" s="39">
        <v>0</v>
      </c>
      <c r="W1330" s="39">
        <v>0</v>
      </c>
      <c r="X1330" s="39">
        <v>0</v>
      </c>
      <c r="Y1330" s="39">
        <v>0</v>
      </c>
      <c r="Z1330" s="39">
        <v>0</v>
      </c>
      <c r="AA1330" s="39">
        <v>0</v>
      </c>
      <c r="AB1330" s="41">
        <v>2021</v>
      </c>
    </row>
    <row r="1331" spans="1:28" ht="35.25" customHeight="1">
      <c r="A1331" s="11">
        <v>1</v>
      </c>
      <c r="B1331" s="2">
        <f>SUBTOTAL(103,$A$800:A1331)</f>
        <v>528</v>
      </c>
      <c r="C1331" s="8" t="s">
        <v>1225</v>
      </c>
      <c r="D1331" s="36">
        <f t="shared" si="68"/>
        <v>1446528</v>
      </c>
      <c r="E1331" s="39">
        <v>0</v>
      </c>
      <c r="F1331" s="39">
        <v>0</v>
      </c>
      <c r="G1331" s="39">
        <v>0</v>
      </c>
      <c r="H1331" s="39">
        <v>0</v>
      </c>
      <c r="I1331" s="39">
        <v>0</v>
      </c>
      <c r="J1331" s="39">
        <v>0</v>
      </c>
      <c r="K1331" s="40">
        <v>0</v>
      </c>
      <c r="L1331" s="39">
        <v>0</v>
      </c>
      <c r="M1331" s="39">
        <v>1446528</v>
      </c>
      <c r="N1331" s="39">
        <v>0</v>
      </c>
      <c r="O1331" s="39">
        <v>0</v>
      </c>
      <c r="P1331" s="39">
        <v>0</v>
      </c>
      <c r="Q1331" s="39">
        <v>0</v>
      </c>
      <c r="R1331" s="39">
        <v>0</v>
      </c>
      <c r="S1331" s="39">
        <v>0</v>
      </c>
      <c r="T1331" s="39">
        <v>0</v>
      </c>
      <c r="U1331" s="39">
        <v>0</v>
      </c>
      <c r="V1331" s="39">
        <v>0</v>
      </c>
      <c r="W1331" s="39">
        <v>0</v>
      </c>
      <c r="X1331" s="39">
        <v>0</v>
      </c>
      <c r="Y1331" s="39">
        <v>0</v>
      </c>
      <c r="Z1331" s="39">
        <v>0</v>
      </c>
      <c r="AA1331" s="39">
        <v>0</v>
      </c>
      <c r="AB1331" s="41">
        <v>2021</v>
      </c>
    </row>
    <row r="1332" spans="1:28" ht="35.25" customHeight="1">
      <c r="A1332" s="11">
        <v>1</v>
      </c>
      <c r="B1332" s="2">
        <f>SUBTOTAL(103,$A$800:A1332)</f>
        <v>529</v>
      </c>
      <c r="C1332" s="8" t="s">
        <v>506</v>
      </c>
      <c r="D1332" s="36">
        <f t="shared" si="68"/>
        <v>541760.94</v>
      </c>
      <c r="E1332" s="39">
        <v>184794.79</v>
      </c>
      <c r="F1332" s="39">
        <v>0</v>
      </c>
      <c r="G1332" s="39">
        <v>0</v>
      </c>
      <c r="H1332" s="39">
        <v>249876.31</v>
      </c>
      <c r="I1332" s="39">
        <v>107089.84</v>
      </c>
      <c r="J1332" s="39">
        <v>0</v>
      </c>
      <c r="K1332" s="40">
        <v>0</v>
      </c>
      <c r="L1332" s="39">
        <v>0</v>
      </c>
      <c r="M1332" s="39">
        <v>0</v>
      </c>
      <c r="N1332" s="39">
        <v>0</v>
      </c>
      <c r="O1332" s="39">
        <v>0</v>
      </c>
      <c r="P1332" s="39">
        <v>0</v>
      </c>
      <c r="Q1332" s="39">
        <v>0</v>
      </c>
      <c r="R1332" s="39">
        <v>0</v>
      </c>
      <c r="S1332" s="39">
        <v>0</v>
      </c>
      <c r="T1332" s="39">
        <v>0</v>
      </c>
      <c r="U1332" s="39">
        <v>0</v>
      </c>
      <c r="V1332" s="39">
        <v>0</v>
      </c>
      <c r="W1332" s="39">
        <v>0</v>
      </c>
      <c r="X1332" s="39">
        <v>0</v>
      </c>
      <c r="Y1332" s="39">
        <v>0</v>
      </c>
      <c r="Z1332" s="39">
        <v>0</v>
      </c>
      <c r="AA1332" s="39">
        <v>0</v>
      </c>
      <c r="AB1332" s="41">
        <v>2021</v>
      </c>
    </row>
    <row r="1333" spans="1:28" ht="35.25" customHeight="1">
      <c r="A1333" s="11">
        <v>1</v>
      </c>
      <c r="B1333" s="2">
        <f>SUBTOTAL(103,$A$800:A1333)</f>
        <v>530</v>
      </c>
      <c r="C1333" s="8" t="s">
        <v>1376</v>
      </c>
      <c r="D1333" s="36">
        <f t="shared" si="68"/>
        <v>1813528.2</v>
      </c>
      <c r="E1333" s="39">
        <v>0</v>
      </c>
      <c r="F1333" s="39">
        <v>0</v>
      </c>
      <c r="G1333" s="39">
        <v>0</v>
      </c>
      <c r="H1333" s="39">
        <v>0</v>
      </c>
      <c r="I1333" s="39">
        <v>0</v>
      </c>
      <c r="J1333" s="39">
        <v>0</v>
      </c>
      <c r="K1333" s="40">
        <v>0</v>
      </c>
      <c r="L1333" s="39">
        <v>0</v>
      </c>
      <c r="M1333" s="39">
        <v>1813528.2</v>
      </c>
      <c r="N1333" s="39">
        <v>0</v>
      </c>
      <c r="O1333" s="39">
        <v>0</v>
      </c>
      <c r="P1333" s="39">
        <v>0</v>
      </c>
      <c r="Q1333" s="39">
        <v>0</v>
      </c>
      <c r="R1333" s="39">
        <v>0</v>
      </c>
      <c r="S1333" s="39">
        <v>0</v>
      </c>
      <c r="T1333" s="39">
        <v>0</v>
      </c>
      <c r="U1333" s="39">
        <v>0</v>
      </c>
      <c r="V1333" s="39">
        <v>0</v>
      </c>
      <c r="W1333" s="39">
        <v>0</v>
      </c>
      <c r="X1333" s="39">
        <v>0</v>
      </c>
      <c r="Y1333" s="39">
        <v>0</v>
      </c>
      <c r="Z1333" s="39">
        <v>0</v>
      </c>
      <c r="AA1333" s="39">
        <v>0</v>
      </c>
      <c r="AB1333" s="41">
        <v>2021</v>
      </c>
    </row>
    <row r="1334" spans="1:28" ht="35.25" customHeight="1">
      <c r="A1334" s="11">
        <v>1</v>
      </c>
      <c r="B1334" s="2">
        <f>SUBTOTAL(103,$A$800:A1334)</f>
        <v>531</v>
      </c>
      <c r="C1334" s="8" t="s">
        <v>1226</v>
      </c>
      <c r="D1334" s="36">
        <f t="shared" si="68"/>
        <v>1854148</v>
      </c>
      <c r="E1334" s="39">
        <v>0</v>
      </c>
      <c r="F1334" s="39">
        <v>0</v>
      </c>
      <c r="G1334" s="39">
        <v>0</v>
      </c>
      <c r="H1334" s="39">
        <v>0</v>
      </c>
      <c r="I1334" s="39">
        <v>0</v>
      </c>
      <c r="J1334" s="39">
        <v>0</v>
      </c>
      <c r="K1334" s="40">
        <v>0</v>
      </c>
      <c r="L1334" s="39">
        <v>0</v>
      </c>
      <c r="M1334" s="39">
        <v>1179202</v>
      </c>
      <c r="N1334" s="39">
        <v>0</v>
      </c>
      <c r="O1334" s="39">
        <v>674946</v>
      </c>
      <c r="P1334" s="39">
        <v>0</v>
      </c>
      <c r="Q1334" s="39">
        <v>0</v>
      </c>
      <c r="R1334" s="39">
        <v>0</v>
      </c>
      <c r="S1334" s="39">
        <v>0</v>
      </c>
      <c r="T1334" s="39">
        <v>0</v>
      </c>
      <c r="U1334" s="39">
        <v>0</v>
      </c>
      <c r="V1334" s="39">
        <v>0</v>
      </c>
      <c r="W1334" s="39">
        <v>0</v>
      </c>
      <c r="X1334" s="39">
        <v>0</v>
      </c>
      <c r="Y1334" s="39">
        <v>0</v>
      </c>
      <c r="Z1334" s="39">
        <v>0</v>
      </c>
      <c r="AA1334" s="39">
        <v>0</v>
      </c>
      <c r="AB1334" s="41">
        <v>2021</v>
      </c>
    </row>
    <row r="1335" spans="1:28" ht="35.25" customHeight="1">
      <c r="A1335" s="11">
        <v>1</v>
      </c>
      <c r="B1335" s="2">
        <f>SUBTOTAL(103,$A$800:A1335)</f>
        <v>532</v>
      </c>
      <c r="C1335" s="8" t="s">
        <v>86</v>
      </c>
      <c r="D1335" s="36">
        <f t="shared" si="68"/>
        <v>411350</v>
      </c>
      <c r="E1335" s="39">
        <v>0</v>
      </c>
      <c r="F1335" s="39">
        <v>0</v>
      </c>
      <c r="G1335" s="39">
        <v>411350</v>
      </c>
      <c r="H1335" s="39">
        <v>0</v>
      </c>
      <c r="I1335" s="39">
        <v>0</v>
      </c>
      <c r="J1335" s="39">
        <v>0</v>
      </c>
      <c r="K1335" s="40">
        <v>0</v>
      </c>
      <c r="L1335" s="39">
        <v>0</v>
      </c>
      <c r="M1335" s="39">
        <v>0</v>
      </c>
      <c r="N1335" s="39">
        <v>0</v>
      </c>
      <c r="O1335" s="39">
        <v>0</v>
      </c>
      <c r="P1335" s="39">
        <v>0</v>
      </c>
      <c r="Q1335" s="39">
        <v>0</v>
      </c>
      <c r="R1335" s="39">
        <v>0</v>
      </c>
      <c r="S1335" s="39">
        <v>0</v>
      </c>
      <c r="T1335" s="39">
        <v>0</v>
      </c>
      <c r="U1335" s="39">
        <v>0</v>
      </c>
      <c r="V1335" s="39">
        <v>0</v>
      </c>
      <c r="W1335" s="39">
        <v>0</v>
      </c>
      <c r="X1335" s="39">
        <v>0</v>
      </c>
      <c r="Y1335" s="39">
        <v>0</v>
      </c>
      <c r="Z1335" s="39">
        <v>0</v>
      </c>
      <c r="AA1335" s="39">
        <v>0</v>
      </c>
      <c r="AB1335" s="41">
        <v>2021</v>
      </c>
    </row>
    <row r="1336" spans="1:28" ht="35.25" customHeight="1">
      <c r="A1336" s="11">
        <v>1</v>
      </c>
      <c r="B1336" s="2">
        <f>SUBTOTAL(103,$A$800:A1336)</f>
        <v>533</v>
      </c>
      <c r="C1336" s="8" t="s">
        <v>407</v>
      </c>
      <c r="D1336" s="36">
        <f t="shared" si="68"/>
        <v>573796</v>
      </c>
      <c r="E1336" s="39">
        <v>0</v>
      </c>
      <c r="F1336" s="39">
        <v>0</v>
      </c>
      <c r="G1336" s="39">
        <v>0</v>
      </c>
      <c r="H1336" s="39">
        <v>0</v>
      </c>
      <c r="I1336" s="39">
        <v>0</v>
      </c>
      <c r="J1336" s="39">
        <v>0</v>
      </c>
      <c r="K1336" s="40">
        <v>0</v>
      </c>
      <c r="L1336" s="39">
        <v>0</v>
      </c>
      <c r="M1336" s="39">
        <v>0</v>
      </c>
      <c r="N1336" s="39">
        <v>0</v>
      </c>
      <c r="O1336" s="39">
        <v>573796</v>
      </c>
      <c r="P1336" s="39">
        <v>0</v>
      </c>
      <c r="Q1336" s="39">
        <v>0</v>
      </c>
      <c r="R1336" s="39">
        <v>0</v>
      </c>
      <c r="S1336" s="39">
        <v>0</v>
      </c>
      <c r="T1336" s="39">
        <v>0</v>
      </c>
      <c r="U1336" s="39">
        <v>0</v>
      </c>
      <c r="V1336" s="39">
        <v>0</v>
      </c>
      <c r="W1336" s="39">
        <v>0</v>
      </c>
      <c r="X1336" s="39">
        <v>0</v>
      </c>
      <c r="Y1336" s="39">
        <v>0</v>
      </c>
      <c r="Z1336" s="39">
        <v>0</v>
      </c>
      <c r="AA1336" s="39">
        <v>0</v>
      </c>
      <c r="AB1336" s="41">
        <v>2021</v>
      </c>
    </row>
    <row r="1337" spans="1:28" ht="35.25" customHeight="1">
      <c r="A1337" s="11">
        <v>1</v>
      </c>
      <c r="B1337" s="2">
        <f>SUBTOTAL(103,$A$800:A1337)</f>
        <v>534</v>
      </c>
      <c r="C1337" s="8" t="s">
        <v>948</v>
      </c>
      <c r="D1337" s="36">
        <f t="shared" si="68"/>
        <v>316930</v>
      </c>
      <c r="E1337" s="39">
        <v>0</v>
      </c>
      <c r="F1337" s="39">
        <v>0</v>
      </c>
      <c r="G1337" s="39">
        <v>0</v>
      </c>
      <c r="H1337" s="39">
        <v>0</v>
      </c>
      <c r="I1337" s="39">
        <v>0</v>
      </c>
      <c r="J1337" s="39">
        <v>0</v>
      </c>
      <c r="K1337" s="40">
        <v>0</v>
      </c>
      <c r="L1337" s="39">
        <v>0</v>
      </c>
      <c r="M1337" s="39">
        <v>0</v>
      </c>
      <c r="N1337" s="39">
        <v>0</v>
      </c>
      <c r="O1337" s="39">
        <v>316930</v>
      </c>
      <c r="P1337" s="39">
        <v>0</v>
      </c>
      <c r="Q1337" s="39">
        <v>0</v>
      </c>
      <c r="R1337" s="39">
        <v>0</v>
      </c>
      <c r="S1337" s="39">
        <v>0</v>
      </c>
      <c r="T1337" s="39">
        <v>0</v>
      </c>
      <c r="U1337" s="39">
        <v>0</v>
      </c>
      <c r="V1337" s="39">
        <v>0</v>
      </c>
      <c r="W1337" s="39">
        <v>0</v>
      </c>
      <c r="X1337" s="39">
        <v>0</v>
      </c>
      <c r="Y1337" s="39">
        <v>0</v>
      </c>
      <c r="Z1337" s="39">
        <v>0</v>
      </c>
      <c r="AA1337" s="39">
        <v>0</v>
      </c>
      <c r="AB1337" s="41">
        <v>2021</v>
      </c>
    </row>
    <row r="1338" spans="1:28" ht="35.25" customHeight="1">
      <c r="A1338" s="11">
        <v>1</v>
      </c>
      <c r="B1338" s="2">
        <f>SUBTOTAL(103,$A$800:A1338)</f>
        <v>535</v>
      </c>
      <c r="C1338" s="8" t="s">
        <v>1227</v>
      </c>
      <c r="D1338" s="36">
        <f t="shared" si="68"/>
        <v>479543</v>
      </c>
      <c r="E1338" s="39">
        <v>0</v>
      </c>
      <c r="F1338" s="39">
        <v>0</v>
      </c>
      <c r="G1338" s="39">
        <v>0</v>
      </c>
      <c r="H1338" s="39">
        <v>0</v>
      </c>
      <c r="I1338" s="39">
        <v>479543</v>
      </c>
      <c r="J1338" s="39">
        <v>0</v>
      </c>
      <c r="K1338" s="40">
        <v>0</v>
      </c>
      <c r="L1338" s="39">
        <v>0</v>
      </c>
      <c r="M1338" s="39">
        <v>0</v>
      </c>
      <c r="N1338" s="39">
        <v>0</v>
      </c>
      <c r="O1338" s="39">
        <v>0</v>
      </c>
      <c r="P1338" s="39">
        <v>0</v>
      </c>
      <c r="Q1338" s="39">
        <v>0</v>
      </c>
      <c r="R1338" s="39">
        <v>0</v>
      </c>
      <c r="S1338" s="39">
        <v>0</v>
      </c>
      <c r="T1338" s="39">
        <v>0</v>
      </c>
      <c r="U1338" s="39">
        <v>0</v>
      </c>
      <c r="V1338" s="39">
        <v>0</v>
      </c>
      <c r="W1338" s="39">
        <v>0</v>
      </c>
      <c r="X1338" s="39">
        <v>0</v>
      </c>
      <c r="Y1338" s="39">
        <v>0</v>
      </c>
      <c r="Z1338" s="39">
        <v>0</v>
      </c>
      <c r="AA1338" s="39">
        <v>0</v>
      </c>
      <c r="AB1338" s="41">
        <v>2021</v>
      </c>
    </row>
    <row r="1339" spans="1:28" ht="35.25" customHeight="1">
      <c r="A1339" s="11">
        <v>1</v>
      </c>
      <c r="B1339" s="2">
        <f>SUBTOTAL(103,$A$800:A1339)</f>
        <v>536</v>
      </c>
      <c r="C1339" s="8" t="s">
        <v>905</v>
      </c>
      <c r="D1339" s="36">
        <f t="shared" si="68"/>
        <v>174492.7</v>
      </c>
      <c r="E1339" s="39">
        <v>0</v>
      </c>
      <c r="F1339" s="39">
        <v>0</v>
      </c>
      <c r="G1339" s="39">
        <v>0</v>
      </c>
      <c r="H1339" s="39">
        <v>0</v>
      </c>
      <c r="I1339" s="39">
        <v>0</v>
      </c>
      <c r="J1339" s="39">
        <v>0</v>
      </c>
      <c r="K1339" s="40">
        <v>0</v>
      </c>
      <c r="L1339" s="39">
        <v>0</v>
      </c>
      <c r="M1339" s="39">
        <v>174492.7</v>
      </c>
      <c r="N1339" s="39">
        <v>0</v>
      </c>
      <c r="O1339" s="39">
        <v>0</v>
      </c>
      <c r="P1339" s="39">
        <v>0</v>
      </c>
      <c r="Q1339" s="39">
        <v>0</v>
      </c>
      <c r="R1339" s="39">
        <v>0</v>
      </c>
      <c r="S1339" s="39">
        <v>0</v>
      </c>
      <c r="T1339" s="39">
        <v>0</v>
      </c>
      <c r="U1339" s="39">
        <v>0</v>
      </c>
      <c r="V1339" s="39">
        <v>0</v>
      </c>
      <c r="W1339" s="39">
        <v>0</v>
      </c>
      <c r="X1339" s="39">
        <v>0</v>
      </c>
      <c r="Y1339" s="39">
        <v>0</v>
      </c>
      <c r="Z1339" s="39">
        <v>0</v>
      </c>
      <c r="AA1339" s="39">
        <v>0</v>
      </c>
      <c r="AB1339" s="41">
        <v>2021</v>
      </c>
    </row>
    <row r="1340" spans="1:28" ht="35.25" customHeight="1">
      <c r="A1340" s="11">
        <v>1</v>
      </c>
      <c r="B1340" s="2">
        <f>SUBTOTAL(103,$A$800:A1340)</f>
        <v>537</v>
      </c>
      <c r="C1340" s="8" t="s">
        <v>1228</v>
      </c>
      <c r="D1340" s="36">
        <f t="shared" si="68"/>
        <v>2610907.01</v>
      </c>
      <c r="E1340" s="39">
        <v>0</v>
      </c>
      <c r="F1340" s="39">
        <v>0</v>
      </c>
      <c r="G1340" s="39">
        <v>0</v>
      </c>
      <c r="H1340" s="39">
        <v>0</v>
      </c>
      <c r="I1340" s="39">
        <v>0</v>
      </c>
      <c r="J1340" s="39">
        <v>0</v>
      </c>
      <c r="K1340" s="40">
        <v>0</v>
      </c>
      <c r="L1340" s="39">
        <v>0</v>
      </c>
      <c r="M1340" s="39">
        <v>2610907.01</v>
      </c>
      <c r="N1340" s="39">
        <v>0</v>
      </c>
      <c r="O1340" s="39">
        <v>0</v>
      </c>
      <c r="P1340" s="39">
        <v>0</v>
      </c>
      <c r="Q1340" s="39">
        <v>0</v>
      </c>
      <c r="R1340" s="39">
        <v>0</v>
      </c>
      <c r="S1340" s="39">
        <v>0</v>
      </c>
      <c r="T1340" s="39">
        <v>0</v>
      </c>
      <c r="U1340" s="39">
        <v>0</v>
      </c>
      <c r="V1340" s="39">
        <v>0</v>
      </c>
      <c r="W1340" s="39">
        <v>0</v>
      </c>
      <c r="X1340" s="39">
        <v>0</v>
      </c>
      <c r="Y1340" s="39">
        <v>0</v>
      </c>
      <c r="Z1340" s="39">
        <v>0</v>
      </c>
      <c r="AA1340" s="39">
        <v>0</v>
      </c>
      <c r="AB1340" s="41">
        <v>2021</v>
      </c>
    </row>
    <row r="1341" spans="1:28" ht="35.25" customHeight="1">
      <c r="A1341" s="11">
        <v>1</v>
      </c>
      <c r="B1341" s="2">
        <f>SUBTOTAL(103,$A$800:A1341)</f>
        <v>538</v>
      </c>
      <c r="C1341" s="8" t="s">
        <v>1104</v>
      </c>
      <c r="D1341" s="36">
        <f t="shared" si="68"/>
        <v>107832</v>
      </c>
      <c r="E1341" s="39">
        <v>0</v>
      </c>
      <c r="F1341" s="39">
        <v>0</v>
      </c>
      <c r="G1341" s="39">
        <v>107832</v>
      </c>
      <c r="H1341" s="39">
        <v>0</v>
      </c>
      <c r="I1341" s="39">
        <v>0</v>
      </c>
      <c r="J1341" s="39">
        <v>0</v>
      </c>
      <c r="K1341" s="40">
        <v>0</v>
      </c>
      <c r="L1341" s="39">
        <v>0</v>
      </c>
      <c r="M1341" s="39">
        <v>0</v>
      </c>
      <c r="N1341" s="39">
        <v>0</v>
      </c>
      <c r="O1341" s="39">
        <v>0</v>
      </c>
      <c r="P1341" s="39">
        <v>0</v>
      </c>
      <c r="Q1341" s="39">
        <v>0</v>
      </c>
      <c r="R1341" s="39">
        <v>0</v>
      </c>
      <c r="S1341" s="39">
        <v>0</v>
      </c>
      <c r="T1341" s="39">
        <v>0</v>
      </c>
      <c r="U1341" s="39">
        <v>0</v>
      </c>
      <c r="V1341" s="39">
        <v>0</v>
      </c>
      <c r="W1341" s="39">
        <v>0</v>
      </c>
      <c r="X1341" s="39">
        <v>0</v>
      </c>
      <c r="Y1341" s="39">
        <v>0</v>
      </c>
      <c r="Z1341" s="39">
        <v>0</v>
      </c>
      <c r="AA1341" s="39">
        <v>0</v>
      </c>
      <c r="AB1341" s="41">
        <v>2021</v>
      </c>
    </row>
    <row r="1342" spans="1:28" ht="35.25" customHeight="1">
      <c r="A1342" s="11">
        <v>1</v>
      </c>
      <c r="B1342" s="2">
        <f>SUBTOTAL(103,$A$800:A1342)</f>
        <v>539</v>
      </c>
      <c r="C1342" s="8" t="s">
        <v>681</v>
      </c>
      <c r="D1342" s="36">
        <f t="shared" si="68"/>
        <v>166617</v>
      </c>
      <c r="E1342" s="39">
        <v>0</v>
      </c>
      <c r="F1342" s="39">
        <v>0</v>
      </c>
      <c r="G1342" s="39">
        <v>0</v>
      </c>
      <c r="H1342" s="39">
        <v>166617</v>
      </c>
      <c r="I1342" s="39">
        <v>0</v>
      </c>
      <c r="J1342" s="39">
        <v>0</v>
      </c>
      <c r="K1342" s="40">
        <v>0</v>
      </c>
      <c r="L1342" s="39">
        <v>0</v>
      </c>
      <c r="M1342" s="39">
        <v>0</v>
      </c>
      <c r="N1342" s="39">
        <v>0</v>
      </c>
      <c r="O1342" s="39">
        <v>0</v>
      </c>
      <c r="P1342" s="39">
        <v>0</v>
      </c>
      <c r="Q1342" s="39">
        <v>0</v>
      </c>
      <c r="R1342" s="39">
        <v>0</v>
      </c>
      <c r="S1342" s="39">
        <v>0</v>
      </c>
      <c r="T1342" s="39">
        <v>0</v>
      </c>
      <c r="U1342" s="39">
        <v>0</v>
      </c>
      <c r="V1342" s="39">
        <v>0</v>
      </c>
      <c r="W1342" s="39">
        <v>0</v>
      </c>
      <c r="X1342" s="39">
        <v>0</v>
      </c>
      <c r="Y1342" s="39">
        <v>0</v>
      </c>
      <c r="Z1342" s="39">
        <v>0</v>
      </c>
      <c r="AA1342" s="39">
        <v>0</v>
      </c>
      <c r="AB1342" s="41">
        <v>2021</v>
      </c>
    </row>
    <row r="1343" spans="1:28" ht="35.25" customHeight="1">
      <c r="A1343" s="11">
        <v>1</v>
      </c>
      <c r="B1343" s="2">
        <f>SUBTOTAL(103,$A$800:A1343)</f>
        <v>540</v>
      </c>
      <c r="C1343" s="8" t="s">
        <v>347</v>
      </c>
      <c r="D1343" s="36">
        <f t="shared" si="68"/>
        <v>667000</v>
      </c>
      <c r="E1343" s="39">
        <v>0</v>
      </c>
      <c r="F1343" s="39">
        <v>0</v>
      </c>
      <c r="G1343" s="39">
        <v>0</v>
      </c>
      <c r="H1343" s="39">
        <v>0</v>
      </c>
      <c r="I1343" s="39">
        <v>0</v>
      </c>
      <c r="J1343" s="39">
        <v>0</v>
      </c>
      <c r="K1343" s="40">
        <v>0</v>
      </c>
      <c r="L1343" s="39">
        <v>0</v>
      </c>
      <c r="M1343" s="39">
        <v>0</v>
      </c>
      <c r="N1343" s="39">
        <v>0</v>
      </c>
      <c r="O1343" s="39">
        <v>667000</v>
      </c>
      <c r="P1343" s="39">
        <v>0</v>
      </c>
      <c r="Q1343" s="39">
        <v>0</v>
      </c>
      <c r="R1343" s="39">
        <v>0</v>
      </c>
      <c r="S1343" s="39">
        <v>0</v>
      </c>
      <c r="T1343" s="39">
        <v>0</v>
      </c>
      <c r="U1343" s="39">
        <v>0</v>
      </c>
      <c r="V1343" s="39">
        <v>0</v>
      </c>
      <c r="W1343" s="39">
        <v>0</v>
      </c>
      <c r="X1343" s="39">
        <v>0</v>
      </c>
      <c r="Y1343" s="39">
        <v>0</v>
      </c>
      <c r="Z1343" s="39">
        <v>0</v>
      </c>
      <c r="AA1343" s="39">
        <v>0</v>
      </c>
      <c r="AB1343" s="41">
        <v>2021</v>
      </c>
    </row>
    <row r="1344" spans="1:28" ht="35.25" customHeight="1">
      <c r="A1344" s="11">
        <v>1</v>
      </c>
      <c r="B1344" s="2">
        <f>SUBTOTAL(103,$A$800:A1344)</f>
        <v>541</v>
      </c>
      <c r="C1344" s="8" t="s">
        <v>762</v>
      </c>
      <c r="D1344" s="36">
        <f t="shared" si="68"/>
        <v>2180000</v>
      </c>
      <c r="E1344" s="39">
        <v>0</v>
      </c>
      <c r="F1344" s="39">
        <v>0</v>
      </c>
      <c r="G1344" s="39">
        <v>0</v>
      </c>
      <c r="H1344" s="39">
        <v>0</v>
      </c>
      <c r="I1344" s="39">
        <v>0</v>
      </c>
      <c r="J1344" s="39">
        <v>0</v>
      </c>
      <c r="K1344" s="40">
        <v>1</v>
      </c>
      <c r="L1344" s="39">
        <v>2180000</v>
      </c>
      <c r="M1344" s="39">
        <v>0</v>
      </c>
      <c r="N1344" s="39">
        <v>0</v>
      </c>
      <c r="O1344" s="39">
        <v>0</v>
      </c>
      <c r="P1344" s="39">
        <v>0</v>
      </c>
      <c r="Q1344" s="39">
        <v>0</v>
      </c>
      <c r="R1344" s="39">
        <v>0</v>
      </c>
      <c r="S1344" s="39">
        <v>0</v>
      </c>
      <c r="T1344" s="39">
        <v>0</v>
      </c>
      <c r="U1344" s="39">
        <v>0</v>
      </c>
      <c r="V1344" s="39">
        <v>0</v>
      </c>
      <c r="W1344" s="39">
        <v>0</v>
      </c>
      <c r="X1344" s="39">
        <v>0</v>
      </c>
      <c r="Y1344" s="39">
        <v>0</v>
      </c>
      <c r="Z1344" s="39">
        <v>0</v>
      </c>
      <c r="AA1344" s="39">
        <v>0</v>
      </c>
      <c r="AB1344" s="41">
        <v>2021</v>
      </c>
    </row>
    <row r="1345" spans="1:28" ht="35.25" customHeight="1">
      <c r="A1345" s="11">
        <v>1</v>
      </c>
      <c r="B1345" s="2">
        <f>SUBTOTAL(103,$A$800:A1345)</f>
        <v>542</v>
      </c>
      <c r="C1345" s="8" t="s">
        <v>366</v>
      </c>
      <c r="D1345" s="36">
        <f t="shared" si="68"/>
        <v>269250</v>
      </c>
      <c r="E1345" s="39">
        <v>54500</v>
      </c>
      <c r="F1345" s="39">
        <v>0</v>
      </c>
      <c r="G1345" s="39">
        <v>0</v>
      </c>
      <c r="H1345" s="39">
        <v>48600</v>
      </c>
      <c r="I1345" s="39">
        <v>0</v>
      </c>
      <c r="J1345" s="39">
        <v>0</v>
      </c>
      <c r="K1345" s="40">
        <v>0</v>
      </c>
      <c r="L1345" s="39">
        <v>0</v>
      </c>
      <c r="M1345" s="39">
        <v>0</v>
      </c>
      <c r="N1345" s="39">
        <v>0</v>
      </c>
      <c r="O1345" s="39">
        <v>166150</v>
      </c>
      <c r="P1345" s="39">
        <v>0</v>
      </c>
      <c r="Q1345" s="39">
        <v>0</v>
      </c>
      <c r="R1345" s="39">
        <v>0</v>
      </c>
      <c r="S1345" s="39">
        <v>0</v>
      </c>
      <c r="T1345" s="39">
        <v>0</v>
      </c>
      <c r="U1345" s="39">
        <v>0</v>
      </c>
      <c r="V1345" s="39">
        <v>0</v>
      </c>
      <c r="W1345" s="39">
        <v>0</v>
      </c>
      <c r="X1345" s="39">
        <v>0</v>
      </c>
      <c r="Y1345" s="39">
        <v>0</v>
      </c>
      <c r="Z1345" s="39">
        <v>0</v>
      </c>
      <c r="AA1345" s="39">
        <v>0</v>
      </c>
      <c r="AB1345" s="41">
        <v>2021</v>
      </c>
    </row>
    <row r="1346" spans="1:28" ht="35.25" customHeight="1">
      <c r="A1346" s="11">
        <v>1</v>
      </c>
      <c r="B1346" s="2">
        <f>SUBTOTAL(103,$A$800:A1346)</f>
        <v>543</v>
      </c>
      <c r="C1346" s="8" t="s">
        <v>387</v>
      </c>
      <c r="D1346" s="36">
        <f t="shared" si="68"/>
        <v>1080000</v>
      </c>
      <c r="E1346" s="39">
        <v>0</v>
      </c>
      <c r="F1346" s="39">
        <v>0</v>
      </c>
      <c r="G1346" s="39">
        <v>30000</v>
      </c>
      <c r="H1346" s="39">
        <v>0</v>
      </c>
      <c r="I1346" s="39">
        <v>0</v>
      </c>
      <c r="J1346" s="39">
        <v>0</v>
      </c>
      <c r="K1346" s="40">
        <v>0</v>
      </c>
      <c r="L1346" s="39">
        <v>0</v>
      </c>
      <c r="M1346" s="39">
        <v>0</v>
      </c>
      <c r="N1346" s="39">
        <v>0</v>
      </c>
      <c r="O1346" s="39">
        <v>1050000</v>
      </c>
      <c r="P1346" s="39">
        <v>0</v>
      </c>
      <c r="Q1346" s="39">
        <v>0</v>
      </c>
      <c r="R1346" s="39">
        <v>0</v>
      </c>
      <c r="S1346" s="39">
        <v>0</v>
      </c>
      <c r="T1346" s="39">
        <v>0</v>
      </c>
      <c r="U1346" s="39">
        <v>0</v>
      </c>
      <c r="V1346" s="39">
        <v>0</v>
      </c>
      <c r="W1346" s="39">
        <v>0</v>
      </c>
      <c r="X1346" s="39">
        <v>0</v>
      </c>
      <c r="Y1346" s="39">
        <v>0</v>
      </c>
      <c r="Z1346" s="39">
        <v>0</v>
      </c>
      <c r="AA1346" s="39">
        <v>0</v>
      </c>
      <c r="AB1346" s="41">
        <v>2021</v>
      </c>
    </row>
    <row r="1347" spans="1:28" ht="35.25" customHeight="1">
      <c r="A1347" s="11">
        <v>1</v>
      </c>
      <c r="B1347" s="2">
        <f>SUBTOTAL(103,$A$800:A1347)</f>
        <v>544</v>
      </c>
      <c r="C1347" s="8" t="s">
        <v>377</v>
      </c>
      <c r="D1347" s="36">
        <f t="shared" si="68"/>
        <v>8120000</v>
      </c>
      <c r="E1347" s="39">
        <v>0</v>
      </c>
      <c r="F1347" s="39">
        <v>0</v>
      </c>
      <c r="G1347" s="39">
        <v>0</v>
      </c>
      <c r="H1347" s="39">
        <v>0</v>
      </c>
      <c r="I1347" s="39">
        <v>0</v>
      </c>
      <c r="J1347" s="39">
        <v>0</v>
      </c>
      <c r="K1347" s="40">
        <v>4</v>
      </c>
      <c r="L1347" s="39">
        <v>8120000</v>
      </c>
      <c r="M1347" s="39">
        <v>0</v>
      </c>
      <c r="N1347" s="39">
        <v>0</v>
      </c>
      <c r="O1347" s="39">
        <v>0</v>
      </c>
      <c r="P1347" s="39">
        <v>0</v>
      </c>
      <c r="Q1347" s="39">
        <v>0</v>
      </c>
      <c r="R1347" s="39">
        <v>0</v>
      </c>
      <c r="S1347" s="39">
        <v>0</v>
      </c>
      <c r="T1347" s="39">
        <v>0</v>
      </c>
      <c r="U1347" s="39">
        <v>0</v>
      </c>
      <c r="V1347" s="39">
        <v>0</v>
      </c>
      <c r="W1347" s="39">
        <v>0</v>
      </c>
      <c r="X1347" s="39">
        <v>0</v>
      </c>
      <c r="Y1347" s="39">
        <v>0</v>
      </c>
      <c r="Z1347" s="39">
        <v>0</v>
      </c>
      <c r="AA1347" s="39">
        <v>0</v>
      </c>
      <c r="AB1347" s="41">
        <v>2021</v>
      </c>
    </row>
    <row r="1348" spans="1:28" ht="35.25" customHeight="1">
      <c r="A1348" s="11">
        <v>1</v>
      </c>
      <c r="B1348" s="2">
        <f>SUBTOTAL(103,$A$800:A1348)</f>
        <v>545</v>
      </c>
      <c r="C1348" s="8" t="s">
        <v>1001</v>
      </c>
      <c r="D1348" s="36">
        <f t="shared" si="68"/>
        <v>835000</v>
      </c>
      <c r="E1348" s="39">
        <v>0</v>
      </c>
      <c r="F1348" s="39">
        <v>0</v>
      </c>
      <c r="G1348" s="39">
        <v>0</v>
      </c>
      <c r="H1348" s="39">
        <v>0</v>
      </c>
      <c r="I1348" s="39">
        <v>0</v>
      </c>
      <c r="J1348" s="39">
        <v>0</v>
      </c>
      <c r="K1348" s="40">
        <v>0</v>
      </c>
      <c r="L1348" s="39">
        <v>0</v>
      </c>
      <c r="M1348" s="39">
        <v>0</v>
      </c>
      <c r="N1348" s="39">
        <v>0</v>
      </c>
      <c r="O1348" s="39">
        <v>835000</v>
      </c>
      <c r="P1348" s="39">
        <v>0</v>
      </c>
      <c r="Q1348" s="39">
        <v>0</v>
      </c>
      <c r="R1348" s="39">
        <v>0</v>
      </c>
      <c r="S1348" s="39">
        <v>0</v>
      </c>
      <c r="T1348" s="39">
        <v>0</v>
      </c>
      <c r="U1348" s="39">
        <v>0</v>
      </c>
      <c r="V1348" s="39">
        <v>0</v>
      </c>
      <c r="W1348" s="39">
        <v>0</v>
      </c>
      <c r="X1348" s="39">
        <v>0</v>
      </c>
      <c r="Y1348" s="39">
        <v>0</v>
      </c>
      <c r="Z1348" s="39">
        <v>0</v>
      </c>
      <c r="AA1348" s="39">
        <v>0</v>
      </c>
      <c r="AB1348" s="41">
        <v>2021</v>
      </c>
    </row>
    <row r="1349" spans="1:28" ht="35.25" customHeight="1">
      <c r="A1349" s="11">
        <v>1</v>
      </c>
      <c r="B1349" s="2">
        <f>SUBTOTAL(103,$A$800:A1349)</f>
        <v>546</v>
      </c>
      <c r="C1349" s="8" t="s">
        <v>861</v>
      </c>
      <c r="D1349" s="36">
        <f t="shared" si="68"/>
        <v>835816</v>
      </c>
      <c r="E1349" s="39">
        <v>0</v>
      </c>
      <c r="F1349" s="39">
        <v>0</v>
      </c>
      <c r="G1349" s="39">
        <v>0</v>
      </c>
      <c r="H1349" s="39">
        <v>0</v>
      </c>
      <c r="I1349" s="39">
        <v>0</v>
      </c>
      <c r="J1349" s="39">
        <v>0</v>
      </c>
      <c r="K1349" s="40">
        <v>0</v>
      </c>
      <c r="L1349" s="39">
        <v>0</v>
      </c>
      <c r="M1349" s="39">
        <v>399910.4</v>
      </c>
      <c r="N1349" s="39">
        <v>0</v>
      </c>
      <c r="O1349" s="39">
        <v>435905.6</v>
      </c>
      <c r="P1349" s="39">
        <v>0</v>
      </c>
      <c r="Q1349" s="39">
        <v>0</v>
      </c>
      <c r="R1349" s="39">
        <v>0</v>
      </c>
      <c r="S1349" s="39">
        <v>0</v>
      </c>
      <c r="T1349" s="39">
        <v>0</v>
      </c>
      <c r="U1349" s="39">
        <v>0</v>
      </c>
      <c r="V1349" s="39">
        <v>0</v>
      </c>
      <c r="W1349" s="39">
        <v>0</v>
      </c>
      <c r="X1349" s="39">
        <v>0</v>
      </c>
      <c r="Y1349" s="39">
        <v>0</v>
      </c>
      <c r="Z1349" s="39">
        <v>0</v>
      </c>
      <c r="AA1349" s="39">
        <v>0</v>
      </c>
      <c r="AB1349" s="41">
        <v>2021</v>
      </c>
    </row>
    <row r="1350" spans="1:28" ht="35.25" customHeight="1">
      <c r="A1350" s="11">
        <v>1</v>
      </c>
      <c r="B1350" s="2">
        <f>SUBTOTAL(103,$A$800:A1350)</f>
        <v>547</v>
      </c>
      <c r="C1350" s="8" t="s">
        <v>445</v>
      </c>
      <c r="D1350" s="36">
        <f t="shared" si="68"/>
        <v>607380.91</v>
      </c>
      <c r="E1350" s="39">
        <v>0</v>
      </c>
      <c r="F1350" s="39">
        <v>0</v>
      </c>
      <c r="G1350" s="39">
        <v>607380.91</v>
      </c>
      <c r="H1350" s="39">
        <v>0</v>
      </c>
      <c r="I1350" s="39">
        <v>0</v>
      </c>
      <c r="J1350" s="39">
        <v>0</v>
      </c>
      <c r="K1350" s="40">
        <v>0</v>
      </c>
      <c r="L1350" s="39">
        <v>0</v>
      </c>
      <c r="M1350" s="39">
        <v>0</v>
      </c>
      <c r="N1350" s="39">
        <v>0</v>
      </c>
      <c r="O1350" s="39">
        <v>0</v>
      </c>
      <c r="P1350" s="39">
        <v>0</v>
      </c>
      <c r="Q1350" s="39">
        <v>0</v>
      </c>
      <c r="R1350" s="39">
        <v>0</v>
      </c>
      <c r="S1350" s="39">
        <v>0</v>
      </c>
      <c r="T1350" s="39">
        <v>0</v>
      </c>
      <c r="U1350" s="39">
        <v>0</v>
      </c>
      <c r="V1350" s="39">
        <v>0</v>
      </c>
      <c r="W1350" s="39">
        <v>0</v>
      </c>
      <c r="X1350" s="39">
        <v>0</v>
      </c>
      <c r="Y1350" s="39">
        <v>0</v>
      </c>
      <c r="Z1350" s="39">
        <v>0</v>
      </c>
      <c r="AA1350" s="39">
        <v>0</v>
      </c>
      <c r="AB1350" s="41">
        <v>2021</v>
      </c>
    </row>
    <row r="1351" spans="1:28" ht="35.25" customHeight="1">
      <c r="A1351" s="11">
        <v>1</v>
      </c>
      <c r="B1351" s="2">
        <f>SUBTOTAL(103,$A$800:A1351)</f>
        <v>548</v>
      </c>
      <c r="C1351" s="8" t="s">
        <v>1377</v>
      </c>
      <c r="D1351" s="36">
        <f t="shared" si="68"/>
        <v>1324210</v>
      </c>
      <c r="E1351" s="39">
        <v>0</v>
      </c>
      <c r="F1351" s="39">
        <v>0</v>
      </c>
      <c r="G1351" s="39">
        <v>0</v>
      </c>
      <c r="H1351" s="39">
        <v>0</v>
      </c>
      <c r="I1351" s="39">
        <v>0</v>
      </c>
      <c r="J1351" s="39">
        <v>0</v>
      </c>
      <c r="K1351" s="40">
        <v>0</v>
      </c>
      <c r="L1351" s="39">
        <v>0</v>
      </c>
      <c r="M1351" s="39">
        <v>192732</v>
      </c>
      <c r="N1351" s="39">
        <v>0</v>
      </c>
      <c r="O1351" s="39">
        <v>1131478</v>
      </c>
      <c r="P1351" s="39">
        <v>0</v>
      </c>
      <c r="Q1351" s="39">
        <v>0</v>
      </c>
      <c r="R1351" s="39">
        <v>0</v>
      </c>
      <c r="S1351" s="39">
        <v>0</v>
      </c>
      <c r="T1351" s="39">
        <v>0</v>
      </c>
      <c r="U1351" s="39">
        <v>0</v>
      </c>
      <c r="V1351" s="39">
        <v>0</v>
      </c>
      <c r="W1351" s="39">
        <v>0</v>
      </c>
      <c r="X1351" s="39">
        <v>0</v>
      </c>
      <c r="Y1351" s="39">
        <v>0</v>
      </c>
      <c r="Z1351" s="39">
        <v>0</v>
      </c>
      <c r="AA1351" s="39">
        <v>0</v>
      </c>
      <c r="AB1351" s="41">
        <v>2021</v>
      </c>
    </row>
    <row r="1352" spans="1:28" ht="35.25" customHeight="1">
      <c r="A1352" s="11">
        <v>1</v>
      </c>
      <c r="B1352" s="2">
        <f>SUBTOTAL(103,$A$800:A1352)</f>
        <v>549</v>
      </c>
      <c r="C1352" s="8" t="s">
        <v>648</v>
      </c>
      <c r="D1352" s="36">
        <f t="shared" si="68"/>
        <v>387028</v>
      </c>
      <c r="E1352" s="39">
        <v>0</v>
      </c>
      <c r="F1352" s="39">
        <v>0</v>
      </c>
      <c r="G1352" s="39">
        <v>0</v>
      </c>
      <c r="H1352" s="39">
        <v>0</v>
      </c>
      <c r="I1352" s="39">
        <v>0</v>
      </c>
      <c r="J1352" s="39">
        <v>0</v>
      </c>
      <c r="K1352" s="40">
        <v>0</v>
      </c>
      <c r="L1352" s="39">
        <v>0</v>
      </c>
      <c r="M1352" s="39">
        <v>387028</v>
      </c>
      <c r="N1352" s="39">
        <v>0</v>
      </c>
      <c r="O1352" s="39">
        <v>0</v>
      </c>
      <c r="P1352" s="39">
        <v>0</v>
      </c>
      <c r="Q1352" s="39">
        <v>0</v>
      </c>
      <c r="R1352" s="39">
        <v>0</v>
      </c>
      <c r="S1352" s="39">
        <v>0</v>
      </c>
      <c r="T1352" s="39">
        <v>0</v>
      </c>
      <c r="U1352" s="39">
        <v>0</v>
      </c>
      <c r="V1352" s="39">
        <v>0</v>
      </c>
      <c r="W1352" s="39">
        <v>0</v>
      </c>
      <c r="X1352" s="39">
        <v>0</v>
      </c>
      <c r="Y1352" s="39">
        <v>0</v>
      </c>
      <c r="Z1352" s="39">
        <v>0</v>
      </c>
      <c r="AA1352" s="39">
        <v>0</v>
      </c>
      <c r="AB1352" s="41">
        <v>2021</v>
      </c>
    </row>
    <row r="1353" spans="1:28" ht="35.25" customHeight="1">
      <c r="A1353" s="11">
        <v>1</v>
      </c>
      <c r="B1353" s="2">
        <f>SUBTOTAL(103,$A$800:A1353)</f>
        <v>550</v>
      </c>
      <c r="C1353" s="8" t="s">
        <v>874</v>
      </c>
      <c r="D1353" s="36">
        <f t="shared" si="68"/>
        <v>414683</v>
      </c>
      <c r="E1353" s="39">
        <v>0</v>
      </c>
      <c r="F1353" s="39">
        <v>0</v>
      </c>
      <c r="G1353" s="39">
        <v>0</v>
      </c>
      <c r="H1353" s="39">
        <v>0</v>
      </c>
      <c r="I1353" s="39">
        <v>0</v>
      </c>
      <c r="J1353" s="39">
        <v>0</v>
      </c>
      <c r="K1353" s="40">
        <v>0</v>
      </c>
      <c r="L1353" s="39">
        <v>0</v>
      </c>
      <c r="M1353" s="39">
        <v>0</v>
      </c>
      <c r="N1353" s="39">
        <v>0</v>
      </c>
      <c r="O1353" s="39">
        <v>414683</v>
      </c>
      <c r="P1353" s="39">
        <v>0</v>
      </c>
      <c r="Q1353" s="39">
        <v>0</v>
      </c>
      <c r="R1353" s="39">
        <v>0</v>
      </c>
      <c r="S1353" s="39">
        <v>0</v>
      </c>
      <c r="T1353" s="39">
        <v>0</v>
      </c>
      <c r="U1353" s="39">
        <v>0</v>
      </c>
      <c r="V1353" s="39">
        <v>0</v>
      </c>
      <c r="W1353" s="39">
        <v>0</v>
      </c>
      <c r="X1353" s="39">
        <v>0</v>
      </c>
      <c r="Y1353" s="39">
        <v>0</v>
      </c>
      <c r="Z1353" s="39">
        <v>0</v>
      </c>
      <c r="AA1353" s="39">
        <v>0</v>
      </c>
      <c r="AB1353" s="41">
        <v>2021</v>
      </c>
    </row>
    <row r="1354" spans="1:28" ht="35.25" customHeight="1">
      <c r="A1354" s="11">
        <v>1</v>
      </c>
      <c r="B1354" s="2">
        <f>SUBTOTAL(103,$A$800:A1354)</f>
        <v>551</v>
      </c>
      <c r="C1354" s="8" t="s">
        <v>549</v>
      </c>
      <c r="D1354" s="36">
        <f t="shared" si="68"/>
        <v>108487</v>
      </c>
      <c r="E1354" s="39">
        <v>0</v>
      </c>
      <c r="F1354" s="39">
        <v>0</v>
      </c>
      <c r="G1354" s="39">
        <v>108487</v>
      </c>
      <c r="H1354" s="39">
        <v>0</v>
      </c>
      <c r="I1354" s="39">
        <v>0</v>
      </c>
      <c r="J1354" s="39">
        <v>0</v>
      </c>
      <c r="K1354" s="40">
        <v>0</v>
      </c>
      <c r="L1354" s="39">
        <v>0</v>
      </c>
      <c r="M1354" s="39">
        <v>0</v>
      </c>
      <c r="N1354" s="39">
        <v>0</v>
      </c>
      <c r="O1354" s="39">
        <v>0</v>
      </c>
      <c r="P1354" s="39">
        <v>0</v>
      </c>
      <c r="Q1354" s="39">
        <v>0</v>
      </c>
      <c r="R1354" s="39">
        <v>0</v>
      </c>
      <c r="S1354" s="39">
        <v>0</v>
      </c>
      <c r="T1354" s="39">
        <v>0</v>
      </c>
      <c r="U1354" s="39">
        <v>0</v>
      </c>
      <c r="V1354" s="39">
        <v>0</v>
      </c>
      <c r="W1354" s="39">
        <v>0</v>
      </c>
      <c r="X1354" s="39">
        <v>0</v>
      </c>
      <c r="Y1354" s="39">
        <v>0</v>
      </c>
      <c r="Z1354" s="39">
        <v>0</v>
      </c>
      <c r="AA1354" s="39">
        <v>0</v>
      </c>
      <c r="AB1354" s="41">
        <v>2021</v>
      </c>
    </row>
    <row r="1355" spans="1:28" ht="35.25" customHeight="1">
      <c r="A1355" s="11">
        <v>1</v>
      </c>
      <c r="B1355" s="2">
        <f>SUBTOTAL(103,$A$800:A1355)</f>
        <v>552</v>
      </c>
      <c r="C1355" s="8" t="s">
        <v>550</v>
      </c>
      <c r="D1355" s="36">
        <f t="shared" si="68"/>
        <v>176528</v>
      </c>
      <c r="E1355" s="39">
        <v>0</v>
      </c>
      <c r="F1355" s="39">
        <v>0</v>
      </c>
      <c r="G1355" s="39">
        <v>176528</v>
      </c>
      <c r="H1355" s="39">
        <v>0</v>
      </c>
      <c r="I1355" s="39">
        <v>0</v>
      </c>
      <c r="J1355" s="39">
        <v>0</v>
      </c>
      <c r="K1355" s="40">
        <v>0</v>
      </c>
      <c r="L1355" s="39">
        <v>0</v>
      </c>
      <c r="M1355" s="39">
        <v>0</v>
      </c>
      <c r="N1355" s="39">
        <v>0</v>
      </c>
      <c r="O1355" s="39">
        <v>0</v>
      </c>
      <c r="P1355" s="39">
        <v>0</v>
      </c>
      <c r="Q1355" s="39">
        <v>0</v>
      </c>
      <c r="R1355" s="39">
        <v>0</v>
      </c>
      <c r="S1355" s="39">
        <v>0</v>
      </c>
      <c r="T1355" s="39">
        <v>0</v>
      </c>
      <c r="U1355" s="39">
        <v>0</v>
      </c>
      <c r="V1355" s="39">
        <v>0</v>
      </c>
      <c r="W1355" s="39">
        <v>0</v>
      </c>
      <c r="X1355" s="39">
        <v>0</v>
      </c>
      <c r="Y1355" s="39">
        <v>0</v>
      </c>
      <c r="Z1355" s="39">
        <v>0</v>
      </c>
      <c r="AA1355" s="39">
        <v>0</v>
      </c>
      <c r="AB1355" s="41">
        <v>2021</v>
      </c>
    </row>
    <row r="1356" spans="1:28" ht="35.25" customHeight="1">
      <c r="A1356" s="11">
        <v>1</v>
      </c>
      <c r="B1356" s="2">
        <f>SUBTOTAL(103,$A$800:A1356)</f>
        <v>553</v>
      </c>
      <c r="C1356" s="8" t="s">
        <v>759</v>
      </c>
      <c r="D1356" s="36">
        <f t="shared" si="68"/>
        <v>52970</v>
      </c>
      <c r="E1356" s="39">
        <v>0</v>
      </c>
      <c r="F1356" s="39">
        <v>0</v>
      </c>
      <c r="G1356" s="39">
        <v>52970</v>
      </c>
      <c r="H1356" s="39">
        <v>0</v>
      </c>
      <c r="I1356" s="39">
        <v>0</v>
      </c>
      <c r="J1356" s="39">
        <v>0</v>
      </c>
      <c r="K1356" s="40">
        <v>0</v>
      </c>
      <c r="L1356" s="39">
        <v>0</v>
      </c>
      <c r="M1356" s="39">
        <v>0</v>
      </c>
      <c r="N1356" s="39">
        <v>0</v>
      </c>
      <c r="O1356" s="39">
        <v>0</v>
      </c>
      <c r="P1356" s="39">
        <v>0</v>
      </c>
      <c r="Q1356" s="39">
        <v>0</v>
      </c>
      <c r="R1356" s="39">
        <v>0</v>
      </c>
      <c r="S1356" s="39">
        <v>0</v>
      </c>
      <c r="T1356" s="39">
        <v>0</v>
      </c>
      <c r="U1356" s="39">
        <v>0</v>
      </c>
      <c r="V1356" s="39">
        <v>0</v>
      </c>
      <c r="W1356" s="39">
        <v>0</v>
      </c>
      <c r="X1356" s="39">
        <v>0</v>
      </c>
      <c r="Y1356" s="39">
        <v>0</v>
      </c>
      <c r="Z1356" s="39">
        <v>0</v>
      </c>
      <c r="AA1356" s="39">
        <v>0</v>
      </c>
      <c r="AB1356" s="41">
        <v>2021</v>
      </c>
    </row>
    <row r="1357" spans="1:28" ht="35.25" customHeight="1">
      <c r="A1357" s="11">
        <v>1</v>
      </c>
      <c r="B1357" s="2">
        <f>SUBTOTAL(103,$A$800:A1357)</f>
        <v>554</v>
      </c>
      <c r="C1357" s="8" t="s">
        <v>532</v>
      </c>
      <c r="D1357" s="36">
        <f t="shared" si="68"/>
        <v>179485</v>
      </c>
      <c r="E1357" s="39">
        <v>0</v>
      </c>
      <c r="F1357" s="39">
        <v>0</v>
      </c>
      <c r="G1357" s="39">
        <v>0</v>
      </c>
      <c r="H1357" s="39">
        <v>0</v>
      </c>
      <c r="I1357" s="39">
        <v>0</v>
      </c>
      <c r="J1357" s="39">
        <v>0</v>
      </c>
      <c r="K1357" s="40">
        <v>0</v>
      </c>
      <c r="L1357" s="39">
        <v>0</v>
      </c>
      <c r="M1357" s="39">
        <v>0</v>
      </c>
      <c r="N1357" s="39">
        <v>0</v>
      </c>
      <c r="O1357" s="39">
        <v>179485</v>
      </c>
      <c r="P1357" s="39">
        <v>0</v>
      </c>
      <c r="Q1357" s="39">
        <v>0</v>
      </c>
      <c r="R1357" s="39">
        <v>0</v>
      </c>
      <c r="S1357" s="39">
        <v>0</v>
      </c>
      <c r="T1357" s="39">
        <v>0</v>
      </c>
      <c r="U1357" s="39">
        <v>0</v>
      </c>
      <c r="V1357" s="39">
        <v>0</v>
      </c>
      <c r="W1357" s="39">
        <v>0</v>
      </c>
      <c r="X1357" s="39">
        <v>0</v>
      </c>
      <c r="Y1357" s="39">
        <v>0</v>
      </c>
      <c r="Z1357" s="39">
        <v>0</v>
      </c>
      <c r="AA1357" s="39">
        <v>0</v>
      </c>
      <c r="AB1357" s="41">
        <v>2021</v>
      </c>
    </row>
    <row r="1358" spans="1:28" ht="35.25" customHeight="1">
      <c r="A1358" s="11">
        <v>1</v>
      </c>
      <c r="B1358" s="2">
        <f>SUBTOTAL(103,$A$800:A1358)</f>
        <v>555</v>
      </c>
      <c r="C1358" s="8" t="s">
        <v>906</v>
      </c>
      <c r="D1358" s="36">
        <f aca="true" t="shared" si="70" ref="D1358:D1421">E1358+F1358+G1358+H1358+I1358+J1358+L1358+M1358+N1358+O1358+P1358+Q1358+R1358+S1358+T1358+U1358+V1358+W1358+X1358+Y1358+Z1358+AA1358</f>
        <v>294785.81</v>
      </c>
      <c r="E1358" s="39">
        <v>0</v>
      </c>
      <c r="F1358" s="39">
        <v>0</v>
      </c>
      <c r="G1358" s="39">
        <v>260706.81</v>
      </c>
      <c r="H1358" s="39">
        <v>0</v>
      </c>
      <c r="I1358" s="39">
        <v>0</v>
      </c>
      <c r="J1358" s="39">
        <v>0</v>
      </c>
      <c r="K1358" s="40">
        <v>0</v>
      </c>
      <c r="L1358" s="39">
        <v>0</v>
      </c>
      <c r="M1358" s="39">
        <v>34079</v>
      </c>
      <c r="N1358" s="39">
        <v>0</v>
      </c>
      <c r="O1358" s="39">
        <v>0</v>
      </c>
      <c r="P1358" s="39">
        <v>0</v>
      </c>
      <c r="Q1358" s="39">
        <v>0</v>
      </c>
      <c r="R1358" s="39">
        <v>0</v>
      </c>
      <c r="S1358" s="39">
        <v>0</v>
      </c>
      <c r="T1358" s="39">
        <v>0</v>
      </c>
      <c r="U1358" s="39">
        <v>0</v>
      </c>
      <c r="V1358" s="39">
        <v>0</v>
      </c>
      <c r="W1358" s="39">
        <v>0</v>
      </c>
      <c r="X1358" s="39">
        <v>0</v>
      </c>
      <c r="Y1358" s="39">
        <v>0</v>
      </c>
      <c r="Z1358" s="39">
        <v>0</v>
      </c>
      <c r="AA1358" s="39">
        <v>0</v>
      </c>
      <c r="AB1358" s="41">
        <v>2021</v>
      </c>
    </row>
    <row r="1359" spans="1:28" ht="35.25" customHeight="1">
      <c r="A1359" s="11">
        <v>1</v>
      </c>
      <c r="B1359" s="2">
        <f>SUBTOTAL(103,$A$800:A1359)</f>
        <v>556</v>
      </c>
      <c r="C1359" s="8" t="s">
        <v>728</v>
      </c>
      <c r="D1359" s="36">
        <f t="shared" si="70"/>
        <v>824842</v>
      </c>
      <c r="E1359" s="39">
        <v>0</v>
      </c>
      <c r="F1359" s="39">
        <v>0</v>
      </c>
      <c r="G1359" s="39">
        <v>0</v>
      </c>
      <c r="H1359" s="39">
        <v>0</v>
      </c>
      <c r="I1359" s="39">
        <v>0</v>
      </c>
      <c r="J1359" s="39">
        <v>0</v>
      </c>
      <c r="K1359" s="40">
        <v>0</v>
      </c>
      <c r="L1359" s="39">
        <v>0</v>
      </c>
      <c r="M1359" s="39">
        <v>0</v>
      </c>
      <c r="N1359" s="39">
        <v>0</v>
      </c>
      <c r="O1359" s="39">
        <v>824842</v>
      </c>
      <c r="P1359" s="39">
        <v>0</v>
      </c>
      <c r="Q1359" s="39">
        <v>0</v>
      </c>
      <c r="R1359" s="39">
        <v>0</v>
      </c>
      <c r="S1359" s="39">
        <v>0</v>
      </c>
      <c r="T1359" s="39">
        <v>0</v>
      </c>
      <c r="U1359" s="39">
        <v>0</v>
      </c>
      <c r="V1359" s="39">
        <v>0</v>
      </c>
      <c r="W1359" s="39">
        <v>0</v>
      </c>
      <c r="X1359" s="39">
        <v>0</v>
      </c>
      <c r="Y1359" s="39">
        <v>0</v>
      </c>
      <c r="Z1359" s="39">
        <v>0</v>
      </c>
      <c r="AA1359" s="39">
        <v>0</v>
      </c>
      <c r="AB1359" s="41">
        <v>2021</v>
      </c>
    </row>
    <row r="1360" spans="1:28" ht="35.25" customHeight="1">
      <c r="A1360" s="11">
        <v>1</v>
      </c>
      <c r="B1360" s="2">
        <f>SUBTOTAL(103,$A$800:A1360)</f>
        <v>557</v>
      </c>
      <c r="C1360" s="8" t="s">
        <v>151</v>
      </c>
      <c r="D1360" s="36">
        <f t="shared" si="70"/>
        <v>353211</v>
      </c>
      <c r="E1360" s="39">
        <v>0</v>
      </c>
      <c r="F1360" s="39">
        <v>0</v>
      </c>
      <c r="G1360" s="39">
        <v>0</v>
      </c>
      <c r="H1360" s="39">
        <v>0</v>
      </c>
      <c r="I1360" s="39">
        <v>0</v>
      </c>
      <c r="J1360" s="39">
        <v>0</v>
      </c>
      <c r="K1360" s="40">
        <v>0</v>
      </c>
      <c r="L1360" s="39">
        <v>0</v>
      </c>
      <c r="M1360" s="39">
        <v>0</v>
      </c>
      <c r="N1360" s="39">
        <v>0</v>
      </c>
      <c r="O1360" s="39">
        <v>353211</v>
      </c>
      <c r="P1360" s="39">
        <v>0</v>
      </c>
      <c r="Q1360" s="39">
        <v>0</v>
      </c>
      <c r="R1360" s="39">
        <v>0</v>
      </c>
      <c r="S1360" s="39">
        <v>0</v>
      </c>
      <c r="T1360" s="39">
        <v>0</v>
      </c>
      <c r="U1360" s="39">
        <v>0</v>
      </c>
      <c r="V1360" s="39">
        <v>0</v>
      </c>
      <c r="W1360" s="39">
        <v>0</v>
      </c>
      <c r="X1360" s="39">
        <v>0</v>
      </c>
      <c r="Y1360" s="39">
        <v>0</v>
      </c>
      <c r="Z1360" s="39">
        <v>0</v>
      </c>
      <c r="AA1360" s="39">
        <v>0</v>
      </c>
      <c r="AB1360" s="41">
        <v>2021</v>
      </c>
    </row>
    <row r="1361" spans="1:28" ht="35.25" customHeight="1">
      <c r="A1361" s="11">
        <v>1</v>
      </c>
      <c r="B1361" s="2">
        <f>SUBTOTAL(103,$A$800:A1361)</f>
        <v>558</v>
      </c>
      <c r="C1361" s="8" t="s">
        <v>413</v>
      </c>
      <c r="D1361" s="36">
        <f t="shared" si="70"/>
        <v>1350000</v>
      </c>
      <c r="E1361" s="39">
        <v>0</v>
      </c>
      <c r="F1361" s="39">
        <v>0</v>
      </c>
      <c r="G1361" s="39">
        <v>0</v>
      </c>
      <c r="H1361" s="39">
        <v>0</v>
      </c>
      <c r="I1361" s="39">
        <v>0</v>
      </c>
      <c r="J1361" s="39">
        <v>0</v>
      </c>
      <c r="K1361" s="40">
        <v>0</v>
      </c>
      <c r="L1361" s="39">
        <v>0</v>
      </c>
      <c r="M1361" s="39">
        <v>1350000</v>
      </c>
      <c r="N1361" s="39">
        <v>0</v>
      </c>
      <c r="O1361" s="39">
        <v>0</v>
      </c>
      <c r="P1361" s="39">
        <v>0</v>
      </c>
      <c r="Q1361" s="39">
        <v>0</v>
      </c>
      <c r="R1361" s="39">
        <v>0</v>
      </c>
      <c r="S1361" s="39">
        <v>0</v>
      </c>
      <c r="T1361" s="39">
        <v>0</v>
      </c>
      <c r="U1361" s="39">
        <v>0</v>
      </c>
      <c r="V1361" s="39">
        <v>0</v>
      </c>
      <c r="W1361" s="39">
        <v>0</v>
      </c>
      <c r="X1361" s="39">
        <v>0</v>
      </c>
      <c r="Y1361" s="39">
        <v>0</v>
      </c>
      <c r="Z1361" s="39">
        <v>0</v>
      </c>
      <c r="AA1361" s="39">
        <v>0</v>
      </c>
      <c r="AB1361" s="41">
        <v>2021</v>
      </c>
    </row>
    <row r="1362" spans="1:28" ht="35.25" customHeight="1">
      <c r="A1362" s="11">
        <v>1</v>
      </c>
      <c r="B1362" s="2">
        <f>SUBTOTAL(103,$A$800:A1362)</f>
        <v>559</v>
      </c>
      <c r="C1362" s="8" t="s">
        <v>474</v>
      </c>
      <c r="D1362" s="36">
        <f t="shared" si="70"/>
        <v>392441</v>
      </c>
      <c r="E1362" s="39">
        <v>0</v>
      </c>
      <c r="F1362" s="39">
        <v>0</v>
      </c>
      <c r="G1362" s="39">
        <v>0</v>
      </c>
      <c r="H1362" s="39">
        <v>0</v>
      </c>
      <c r="I1362" s="39">
        <v>0</v>
      </c>
      <c r="J1362" s="39">
        <v>0</v>
      </c>
      <c r="K1362" s="40">
        <v>0</v>
      </c>
      <c r="L1362" s="39">
        <v>0</v>
      </c>
      <c r="M1362" s="39">
        <v>0</v>
      </c>
      <c r="N1362" s="39">
        <v>0</v>
      </c>
      <c r="O1362" s="39">
        <v>0</v>
      </c>
      <c r="P1362" s="39">
        <v>392441</v>
      </c>
      <c r="Q1362" s="39">
        <v>0</v>
      </c>
      <c r="R1362" s="39">
        <v>0</v>
      </c>
      <c r="S1362" s="39">
        <v>0</v>
      </c>
      <c r="T1362" s="39">
        <v>0</v>
      </c>
      <c r="U1362" s="39">
        <v>0</v>
      </c>
      <c r="V1362" s="39">
        <v>0</v>
      </c>
      <c r="W1362" s="39">
        <v>0</v>
      </c>
      <c r="X1362" s="39">
        <v>0</v>
      </c>
      <c r="Y1362" s="39">
        <v>0</v>
      </c>
      <c r="Z1362" s="39">
        <v>0</v>
      </c>
      <c r="AA1362" s="39">
        <v>0</v>
      </c>
      <c r="AB1362" s="41">
        <v>2021</v>
      </c>
    </row>
    <row r="1363" spans="1:28" ht="35.25" customHeight="1">
      <c r="A1363" s="11">
        <v>1</v>
      </c>
      <c r="B1363" s="2">
        <f>SUBTOTAL(103,$A$800:A1363)</f>
        <v>560</v>
      </c>
      <c r="C1363" s="8" t="s">
        <v>802</v>
      </c>
      <c r="D1363" s="36">
        <f t="shared" si="70"/>
        <v>13016.06</v>
      </c>
      <c r="E1363" s="39">
        <v>0</v>
      </c>
      <c r="F1363" s="39">
        <v>0</v>
      </c>
      <c r="G1363" s="39">
        <v>0</v>
      </c>
      <c r="H1363" s="39">
        <v>0</v>
      </c>
      <c r="I1363" s="39">
        <v>0</v>
      </c>
      <c r="J1363" s="39">
        <v>0</v>
      </c>
      <c r="K1363" s="40">
        <v>0</v>
      </c>
      <c r="L1363" s="39">
        <v>0</v>
      </c>
      <c r="M1363" s="39">
        <v>13016.06</v>
      </c>
      <c r="N1363" s="39">
        <v>0</v>
      </c>
      <c r="O1363" s="39">
        <v>0</v>
      </c>
      <c r="P1363" s="39">
        <v>0</v>
      </c>
      <c r="Q1363" s="39">
        <v>0</v>
      </c>
      <c r="R1363" s="39">
        <v>0</v>
      </c>
      <c r="S1363" s="39">
        <v>0</v>
      </c>
      <c r="T1363" s="39">
        <v>0</v>
      </c>
      <c r="U1363" s="39">
        <v>0</v>
      </c>
      <c r="V1363" s="39">
        <v>0</v>
      </c>
      <c r="W1363" s="39">
        <v>0</v>
      </c>
      <c r="X1363" s="39">
        <v>0</v>
      </c>
      <c r="Y1363" s="39">
        <v>0</v>
      </c>
      <c r="Z1363" s="39">
        <v>0</v>
      </c>
      <c r="AA1363" s="39">
        <v>0</v>
      </c>
      <c r="AB1363" s="41">
        <v>2021</v>
      </c>
    </row>
    <row r="1364" spans="1:28" ht="35.25" customHeight="1">
      <c r="A1364" s="11">
        <v>1</v>
      </c>
      <c r="B1364" s="2">
        <f>SUBTOTAL(103,$A$800:A1364)</f>
        <v>561</v>
      </c>
      <c r="C1364" s="8" t="s">
        <v>1002</v>
      </c>
      <c r="D1364" s="36">
        <f t="shared" si="70"/>
        <v>3924124.41</v>
      </c>
      <c r="E1364" s="39">
        <v>0</v>
      </c>
      <c r="F1364" s="39">
        <v>0</v>
      </c>
      <c r="G1364" s="39">
        <v>0</v>
      </c>
      <c r="H1364" s="39">
        <v>0</v>
      </c>
      <c r="I1364" s="39">
        <v>0</v>
      </c>
      <c r="J1364" s="39">
        <v>0</v>
      </c>
      <c r="K1364" s="40">
        <v>0</v>
      </c>
      <c r="L1364" s="39">
        <v>0</v>
      </c>
      <c r="M1364" s="39">
        <v>3924124.41</v>
      </c>
      <c r="N1364" s="39">
        <v>0</v>
      </c>
      <c r="O1364" s="39">
        <v>0</v>
      </c>
      <c r="P1364" s="39">
        <v>0</v>
      </c>
      <c r="Q1364" s="39">
        <v>0</v>
      </c>
      <c r="R1364" s="39">
        <v>0</v>
      </c>
      <c r="S1364" s="39">
        <v>0</v>
      </c>
      <c r="T1364" s="39">
        <v>0</v>
      </c>
      <c r="U1364" s="39">
        <v>0</v>
      </c>
      <c r="V1364" s="39">
        <v>0</v>
      </c>
      <c r="W1364" s="39">
        <v>0</v>
      </c>
      <c r="X1364" s="39">
        <v>0</v>
      </c>
      <c r="Y1364" s="39">
        <v>0</v>
      </c>
      <c r="Z1364" s="39">
        <v>0</v>
      </c>
      <c r="AA1364" s="39">
        <v>0</v>
      </c>
      <c r="AB1364" s="41">
        <v>2021</v>
      </c>
    </row>
    <row r="1365" spans="1:28" ht="35.25" customHeight="1">
      <c r="A1365" s="11">
        <v>1</v>
      </c>
      <c r="B1365" s="2">
        <f>SUBTOTAL(103,$A$800:A1365)</f>
        <v>562</v>
      </c>
      <c r="C1365" s="8" t="s">
        <v>763</v>
      </c>
      <c r="D1365" s="36">
        <f t="shared" si="70"/>
        <v>755354.28</v>
      </c>
      <c r="E1365" s="39">
        <v>0</v>
      </c>
      <c r="F1365" s="39">
        <v>0</v>
      </c>
      <c r="G1365" s="39">
        <v>0</v>
      </c>
      <c r="H1365" s="39">
        <v>0</v>
      </c>
      <c r="I1365" s="39">
        <v>0</v>
      </c>
      <c r="J1365" s="39">
        <v>0</v>
      </c>
      <c r="K1365" s="40">
        <v>0</v>
      </c>
      <c r="L1365" s="39">
        <v>0</v>
      </c>
      <c r="M1365" s="39">
        <v>0</v>
      </c>
      <c r="N1365" s="39">
        <v>0</v>
      </c>
      <c r="O1365" s="39">
        <v>755354.28</v>
      </c>
      <c r="P1365" s="39">
        <v>0</v>
      </c>
      <c r="Q1365" s="39">
        <v>0</v>
      </c>
      <c r="R1365" s="39">
        <v>0</v>
      </c>
      <c r="S1365" s="39">
        <v>0</v>
      </c>
      <c r="T1365" s="39">
        <v>0</v>
      </c>
      <c r="U1365" s="39">
        <v>0</v>
      </c>
      <c r="V1365" s="39">
        <v>0</v>
      </c>
      <c r="W1365" s="39">
        <v>0</v>
      </c>
      <c r="X1365" s="39">
        <v>0</v>
      </c>
      <c r="Y1365" s="39">
        <v>0</v>
      </c>
      <c r="Z1365" s="39">
        <v>0</v>
      </c>
      <c r="AA1365" s="39">
        <v>0</v>
      </c>
      <c r="AB1365" s="41">
        <v>2021</v>
      </c>
    </row>
    <row r="1366" spans="1:28" ht="35.25" customHeight="1">
      <c r="A1366" s="11">
        <v>1</v>
      </c>
      <c r="B1366" s="2">
        <f>SUBTOTAL(103,$A$800:A1366)</f>
        <v>563</v>
      </c>
      <c r="C1366" s="8" t="s">
        <v>803</v>
      </c>
      <c r="D1366" s="36">
        <f t="shared" si="70"/>
        <v>114920.73</v>
      </c>
      <c r="E1366" s="39">
        <v>0</v>
      </c>
      <c r="F1366" s="39">
        <v>0</v>
      </c>
      <c r="G1366" s="39">
        <v>0</v>
      </c>
      <c r="H1366" s="39">
        <v>0</v>
      </c>
      <c r="I1366" s="39">
        <v>0</v>
      </c>
      <c r="J1366" s="39">
        <v>0</v>
      </c>
      <c r="K1366" s="40">
        <v>0</v>
      </c>
      <c r="L1366" s="39">
        <v>0</v>
      </c>
      <c r="M1366" s="39">
        <v>114920.73</v>
      </c>
      <c r="N1366" s="39">
        <v>0</v>
      </c>
      <c r="O1366" s="39">
        <v>0</v>
      </c>
      <c r="P1366" s="39">
        <v>0</v>
      </c>
      <c r="Q1366" s="39">
        <v>0</v>
      </c>
      <c r="R1366" s="39">
        <v>0</v>
      </c>
      <c r="S1366" s="39">
        <v>0</v>
      </c>
      <c r="T1366" s="39">
        <v>0</v>
      </c>
      <c r="U1366" s="39">
        <v>0</v>
      </c>
      <c r="V1366" s="39">
        <v>0</v>
      </c>
      <c r="W1366" s="39">
        <v>0</v>
      </c>
      <c r="X1366" s="39">
        <v>0</v>
      </c>
      <c r="Y1366" s="39">
        <v>0</v>
      </c>
      <c r="Z1366" s="39">
        <v>0</v>
      </c>
      <c r="AA1366" s="39">
        <v>0</v>
      </c>
      <c r="AB1366" s="41">
        <v>2021</v>
      </c>
    </row>
    <row r="1367" spans="1:28" ht="35.25" customHeight="1">
      <c r="A1367" s="11">
        <v>1</v>
      </c>
      <c r="B1367" s="2">
        <f>SUBTOTAL(103,$A$800:A1367)</f>
        <v>564</v>
      </c>
      <c r="C1367" s="8" t="s">
        <v>1106</v>
      </c>
      <c r="D1367" s="36">
        <f t="shared" si="70"/>
        <v>168471.56</v>
      </c>
      <c r="E1367" s="39">
        <v>0</v>
      </c>
      <c r="F1367" s="39">
        <v>0</v>
      </c>
      <c r="G1367" s="39">
        <v>166889</v>
      </c>
      <c r="H1367" s="39">
        <v>0</v>
      </c>
      <c r="I1367" s="39">
        <v>0</v>
      </c>
      <c r="J1367" s="39">
        <v>0</v>
      </c>
      <c r="K1367" s="40">
        <v>0</v>
      </c>
      <c r="L1367" s="39">
        <v>0</v>
      </c>
      <c r="M1367" s="39">
        <v>1582.56</v>
      </c>
      <c r="N1367" s="39">
        <v>0</v>
      </c>
      <c r="O1367" s="39">
        <v>0</v>
      </c>
      <c r="P1367" s="39">
        <v>0</v>
      </c>
      <c r="Q1367" s="39">
        <v>0</v>
      </c>
      <c r="R1367" s="39">
        <v>0</v>
      </c>
      <c r="S1367" s="39">
        <v>0</v>
      </c>
      <c r="T1367" s="39">
        <v>0</v>
      </c>
      <c r="U1367" s="39">
        <v>0</v>
      </c>
      <c r="V1367" s="39">
        <v>0</v>
      </c>
      <c r="W1367" s="39">
        <v>0</v>
      </c>
      <c r="X1367" s="39">
        <v>0</v>
      </c>
      <c r="Y1367" s="39">
        <v>0</v>
      </c>
      <c r="Z1367" s="39">
        <v>0</v>
      </c>
      <c r="AA1367" s="39">
        <v>0</v>
      </c>
      <c r="AB1367" s="41">
        <v>2021</v>
      </c>
    </row>
    <row r="1368" spans="1:28" ht="35.25" customHeight="1">
      <c r="A1368" s="11">
        <v>1</v>
      </c>
      <c r="B1368" s="2">
        <f>SUBTOTAL(103,$A$800:A1368)</f>
        <v>565</v>
      </c>
      <c r="C1368" s="8" t="s">
        <v>393</v>
      </c>
      <c r="D1368" s="36">
        <f t="shared" si="70"/>
        <v>201845.45</v>
      </c>
      <c r="E1368" s="39">
        <v>0</v>
      </c>
      <c r="F1368" s="39">
        <v>0</v>
      </c>
      <c r="G1368" s="39">
        <v>201845.45</v>
      </c>
      <c r="H1368" s="39">
        <v>0</v>
      </c>
      <c r="I1368" s="39">
        <v>0</v>
      </c>
      <c r="J1368" s="39">
        <v>0</v>
      </c>
      <c r="K1368" s="40">
        <v>0</v>
      </c>
      <c r="L1368" s="39">
        <v>0</v>
      </c>
      <c r="M1368" s="39">
        <v>0</v>
      </c>
      <c r="N1368" s="39">
        <v>0</v>
      </c>
      <c r="O1368" s="39">
        <v>0</v>
      </c>
      <c r="P1368" s="39">
        <v>0</v>
      </c>
      <c r="Q1368" s="39">
        <v>0</v>
      </c>
      <c r="R1368" s="39">
        <v>0</v>
      </c>
      <c r="S1368" s="39">
        <v>0</v>
      </c>
      <c r="T1368" s="39">
        <v>0</v>
      </c>
      <c r="U1368" s="39">
        <v>0</v>
      </c>
      <c r="V1368" s="39">
        <v>0</v>
      </c>
      <c r="W1368" s="39">
        <v>0</v>
      </c>
      <c r="X1368" s="39">
        <v>0</v>
      </c>
      <c r="Y1368" s="39">
        <v>0</v>
      </c>
      <c r="Z1368" s="39">
        <v>0</v>
      </c>
      <c r="AA1368" s="39">
        <v>0</v>
      </c>
      <c r="AB1368" s="41">
        <v>2021</v>
      </c>
    </row>
    <row r="1369" spans="1:28" ht="35.25" customHeight="1">
      <c r="A1369" s="11">
        <v>1</v>
      </c>
      <c r="B1369" s="2">
        <f>SUBTOTAL(103,$A$800:A1369)</f>
        <v>566</v>
      </c>
      <c r="C1369" s="8" t="s">
        <v>621</v>
      </c>
      <c r="D1369" s="36">
        <f t="shared" si="70"/>
        <v>2910366</v>
      </c>
      <c r="E1369" s="39">
        <v>0</v>
      </c>
      <c r="F1369" s="39">
        <v>0</v>
      </c>
      <c r="G1369" s="39">
        <v>0</v>
      </c>
      <c r="H1369" s="39">
        <v>0</v>
      </c>
      <c r="I1369" s="39">
        <v>0</v>
      </c>
      <c r="J1369" s="39">
        <v>0</v>
      </c>
      <c r="K1369" s="40">
        <v>0</v>
      </c>
      <c r="L1369" s="39">
        <v>0</v>
      </c>
      <c r="M1369" s="39">
        <v>1977250</v>
      </c>
      <c r="N1369" s="39">
        <v>0</v>
      </c>
      <c r="O1369" s="39">
        <v>933116</v>
      </c>
      <c r="P1369" s="39">
        <v>0</v>
      </c>
      <c r="Q1369" s="39">
        <v>0</v>
      </c>
      <c r="R1369" s="39">
        <v>0</v>
      </c>
      <c r="S1369" s="39">
        <v>0</v>
      </c>
      <c r="T1369" s="39">
        <v>0</v>
      </c>
      <c r="U1369" s="39">
        <v>0</v>
      </c>
      <c r="V1369" s="39">
        <v>0</v>
      </c>
      <c r="W1369" s="39">
        <v>0</v>
      </c>
      <c r="X1369" s="39">
        <v>0</v>
      </c>
      <c r="Y1369" s="39">
        <v>0</v>
      </c>
      <c r="Z1369" s="39">
        <v>0</v>
      </c>
      <c r="AA1369" s="39">
        <v>0</v>
      </c>
      <c r="AB1369" s="41">
        <v>2021</v>
      </c>
    </row>
    <row r="1370" spans="1:28" ht="35.25" customHeight="1">
      <c r="A1370" s="11">
        <v>1</v>
      </c>
      <c r="B1370" s="2">
        <f>SUBTOTAL(103,$A$800:A1370)</f>
        <v>567</v>
      </c>
      <c r="C1370" s="8" t="s">
        <v>1230</v>
      </c>
      <c r="D1370" s="36">
        <f t="shared" si="70"/>
        <v>212000</v>
      </c>
      <c r="E1370" s="39">
        <v>0</v>
      </c>
      <c r="F1370" s="39">
        <v>0</v>
      </c>
      <c r="G1370" s="39">
        <v>0</v>
      </c>
      <c r="H1370" s="39">
        <v>0</v>
      </c>
      <c r="I1370" s="39">
        <v>0</v>
      </c>
      <c r="J1370" s="39">
        <v>0</v>
      </c>
      <c r="K1370" s="40">
        <v>0</v>
      </c>
      <c r="L1370" s="39">
        <v>0</v>
      </c>
      <c r="M1370" s="39">
        <v>0</v>
      </c>
      <c r="N1370" s="39">
        <v>0</v>
      </c>
      <c r="O1370" s="39">
        <v>212000</v>
      </c>
      <c r="P1370" s="39">
        <v>0</v>
      </c>
      <c r="Q1370" s="39">
        <v>0</v>
      </c>
      <c r="R1370" s="39">
        <v>0</v>
      </c>
      <c r="S1370" s="39">
        <v>0</v>
      </c>
      <c r="T1370" s="39">
        <v>0</v>
      </c>
      <c r="U1370" s="39">
        <v>0</v>
      </c>
      <c r="V1370" s="39">
        <v>0</v>
      </c>
      <c r="W1370" s="39">
        <v>0</v>
      </c>
      <c r="X1370" s="39">
        <v>0</v>
      </c>
      <c r="Y1370" s="39">
        <v>0</v>
      </c>
      <c r="Z1370" s="39">
        <v>0</v>
      </c>
      <c r="AA1370" s="39">
        <v>0</v>
      </c>
      <c r="AB1370" s="41">
        <v>2021</v>
      </c>
    </row>
    <row r="1371" spans="1:28" ht="35.25" customHeight="1">
      <c r="A1371" s="11">
        <v>1</v>
      </c>
      <c r="B1371" s="2">
        <f>SUBTOTAL(103,$A$800:A1371)</f>
        <v>568</v>
      </c>
      <c r="C1371" s="8" t="s">
        <v>804</v>
      </c>
      <c r="D1371" s="36">
        <f t="shared" si="70"/>
        <v>391100</v>
      </c>
      <c r="E1371" s="39">
        <v>0</v>
      </c>
      <c r="F1371" s="39">
        <v>0</v>
      </c>
      <c r="G1371" s="39">
        <v>0</v>
      </c>
      <c r="H1371" s="39">
        <v>0</v>
      </c>
      <c r="I1371" s="39">
        <v>0</v>
      </c>
      <c r="J1371" s="39">
        <v>0</v>
      </c>
      <c r="K1371" s="40">
        <v>0</v>
      </c>
      <c r="L1371" s="39">
        <v>0</v>
      </c>
      <c r="M1371" s="39">
        <v>0</v>
      </c>
      <c r="N1371" s="39">
        <v>0</v>
      </c>
      <c r="O1371" s="39">
        <v>391100</v>
      </c>
      <c r="P1371" s="39">
        <v>0</v>
      </c>
      <c r="Q1371" s="39">
        <v>0</v>
      </c>
      <c r="R1371" s="39">
        <v>0</v>
      </c>
      <c r="S1371" s="39">
        <v>0</v>
      </c>
      <c r="T1371" s="39">
        <v>0</v>
      </c>
      <c r="U1371" s="39">
        <v>0</v>
      </c>
      <c r="V1371" s="39">
        <v>0</v>
      </c>
      <c r="W1371" s="39">
        <v>0</v>
      </c>
      <c r="X1371" s="39">
        <v>0</v>
      </c>
      <c r="Y1371" s="39">
        <v>0</v>
      </c>
      <c r="Z1371" s="39">
        <v>0</v>
      </c>
      <c r="AA1371" s="39">
        <v>0</v>
      </c>
      <c r="AB1371" s="41">
        <v>2021</v>
      </c>
    </row>
    <row r="1372" spans="1:28" ht="35.25" customHeight="1">
      <c r="A1372" s="11">
        <v>1</v>
      </c>
      <c r="B1372" s="2">
        <f>SUBTOTAL(103,$A$800:A1372)</f>
        <v>569</v>
      </c>
      <c r="C1372" s="8" t="s">
        <v>1231</v>
      </c>
      <c r="D1372" s="36">
        <f t="shared" si="70"/>
        <v>800365</v>
      </c>
      <c r="E1372" s="39">
        <v>0</v>
      </c>
      <c r="F1372" s="39">
        <v>0</v>
      </c>
      <c r="G1372" s="39">
        <v>340365</v>
      </c>
      <c r="H1372" s="39">
        <v>0</v>
      </c>
      <c r="I1372" s="39">
        <v>0</v>
      </c>
      <c r="J1372" s="39">
        <v>0</v>
      </c>
      <c r="K1372" s="40">
        <v>0</v>
      </c>
      <c r="L1372" s="39">
        <v>0</v>
      </c>
      <c r="M1372" s="39">
        <v>50000</v>
      </c>
      <c r="N1372" s="39">
        <v>0</v>
      </c>
      <c r="O1372" s="39">
        <v>410000</v>
      </c>
      <c r="P1372" s="39">
        <v>0</v>
      </c>
      <c r="Q1372" s="39">
        <v>0</v>
      </c>
      <c r="R1372" s="39">
        <v>0</v>
      </c>
      <c r="S1372" s="39">
        <v>0</v>
      </c>
      <c r="T1372" s="39">
        <v>0</v>
      </c>
      <c r="U1372" s="39">
        <v>0</v>
      </c>
      <c r="V1372" s="39">
        <v>0</v>
      </c>
      <c r="W1372" s="39">
        <v>0</v>
      </c>
      <c r="X1372" s="39">
        <v>0</v>
      </c>
      <c r="Y1372" s="39">
        <v>0</v>
      </c>
      <c r="Z1372" s="39">
        <v>0</v>
      </c>
      <c r="AA1372" s="39">
        <v>0</v>
      </c>
      <c r="AB1372" s="41">
        <v>2021</v>
      </c>
    </row>
    <row r="1373" spans="1:28" ht="35.25" customHeight="1">
      <c r="A1373" s="11">
        <v>1</v>
      </c>
      <c r="B1373" s="2">
        <f>SUBTOTAL(103,$A$800:A1373)</f>
        <v>570</v>
      </c>
      <c r="C1373" s="8" t="s">
        <v>651</v>
      </c>
      <c r="D1373" s="36">
        <f t="shared" si="70"/>
        <v>408701</v>
      </c>
      <c r="E1373" s="39">
        <v>0</v>
      </c>
      <c r="F1373" s="39">
        <v>0</v>
      </c>
      <c r="G1373" s="39">
        <v>0</v>
      </c>
      <c r="H1373" s="39">
        <v>0</v>
      </c>
      <c r="I1373" s="39">
        <v>0</v>
      </c>
      <c r="J1373" s="39">
        <v>0</v>
      </c>
      <c r="K1373" s="40">
        <v>0</v>
      </c>
      <c r="L1373" s="39">
        <v>0</v>
      </c>
      <c r="M1373" s="39">
        <v>0</v>
      </c>
      <c r="N1373" s="39">
        <v>0</v>
      </c>
      <c r="O1373" s="39">
        <v>408701</v>
      </c>
      <c r="P1373" s="39">
        <v>0</v>
      </c>
      <c r="Q1373" s="39">
        <v>0</v>
      </c>
      <c r="R1373" s="39">
        <v>0</v>
      </c>
      <c r="S1373" s="39">
        <v>0</v>
      </c>
      <c r="T1373" s="39">
        <v>0</v>
      </c>
      <c r="U1373" s="39">
        <v>0</v>
      </c>
      <c r="V1373" s="39">
        <v>0</v>
      </c>
      <c r="W1373" s="39">
        <v>0</v>
      </c>
      <c r="X1373" s="39">
        <v>0</v>
      </c>
      <c r="Y1373" s="39">
        <v>0</v>
      </c>
      <c r="Z1373" s="39">
        <v>0</v>
      </c>
      <c r="AA1373" s="39">
        <v>0</v>
      </c>
      <c r="AB1373" s="41">
        <v>2021</v>
      </c>
    </row>
    <row r="1374" spans="1:28" ht="35.25" customHeight="1">
      <c r="A1374" s="11">
        <v>1</v>
      </c>
      <c r="B1374" s="2">
        <f>SUBTOTAL(103,$A$800:A1374)</f>
        <v>571</v>
      </c>
      <c r="C1374" s="8" t="s">
        <v>152</v>
      </c>
      <c r="D1374" s="36">
        <f t="shared" si="70"/>
        <v>1313337.31</v>
      </c>
      <c r="E1374" s="39">
        <v>0</v>
      </c>
      <c r="F1374" s="39">
        <v>0</v>
      </c>
      <c r="G1374" s="39">
        <v>1313337.31</v>
      </c>
      <c r="H1374" s="39">
        <v>0</v>
      </c>
      <c r="I1374" s="39">
        <v>0</v>
      </c>
      <c r="J1374" s="39">
        <v>0</v>
      </c>
      <c r="K1374" s="40">
        <v>0</v>
      </c>
      <c r="L1374" s="39">
        <v>0</v>
      </c>
      <c r="M1374" s="39">
        <v>0</v>
      </c>
      <c r="N1374" s="39">
        <v>0</v>
      </c>
      <c r="O1374" s="39">
        <v>0</v>
      </c>
      <c r="P1374" s="39">
        <v>0</v>
      </c>
      <c r="Q1374" s="39">
        <v>0</v>
      </c>
      <c r="R1374" s="39">
        <v>0</v>
      </c>
      <c r="S1374" s="39">
        <v>0</v>
      </c>
      <c r="T1374" s="39">
        <v>0</v>
      </c>
      <c r="U1374" s="39">
        <v>0</v>
      </c>
      <c r="V1374" s="39">
        <v>0</v>
      </c>
      <c r="W1374" s="39">
        <v>0</v>
      </c>
      <c r="X1374" s="39">
        <v>0</v>
      </c>
      <c r="Y1374" s="39">
        <v>0</v>
      </c>
      <c r="Z1374" s="39">
        <v>0</v>
      </c>
      <c r="AA1374" s="39">
        <v>0</v>
      </c>
      <c r="AB1374" s="41">
        <v>2021</v>
      </c>
    </row>
    <row r="1375" spans="1:28" ht="35.25" customHeight="1">
      <c r="A1375" s="11">
        <v>1</v>
      </c>
      <c r="B1375" s="2">
        <f>SUBTOTAL(103,$A$800:A1375)</f>
        <v>572</v>
      </c>
      <c r="C1375" s="8" t="s">
        <v>519</v>
      </c>
      <c r="D1375" s="36">
        <f t="shared" si="70"/>
        <v>1196924.41</v>
      </c>
      <c r="E1375" s="39">
        <v>0</v>
      </c>
      <c r="F1375" s="39">
        <v>0</v>
      </c>
      <c r="G1375" s="39">
        <v>0</v>
      </c>
      <c r="H1375" s="39">
        <v>0</v>
      </c>
      <c r="I1375" s="39">
        <v>0</v>
      </c>
      <c r="J1375" s="39">
        <v>0</v>
      </c>
      <c r="K1375" s="40">
        <v>0</v>
      </c>
      <c r="L1375" s="39">
        <v>0</v>
      </c>
      <c r="M1375" s="39">
        <v>0</v>
      </c>
      <c r="N1375" s="39">
        <v>0</v>
      </c>
      <c r="O1375" s="39">
        <v>1196924.41</v>
      </c>
      <c r="P1375" s="39">
        <v>0</v>
      </c>
      <c r="Q1375" s="39">
        <v>0</v>
      </c>
      <c r="R1375" s="39">
        <v>0</v>
      </c>
      <c r="S1375" s="39">
        <v>0</v>
      </c>
      <c r="T1375" s="39">
        <v>0</v>
      </c>
      <c r="U1375" s="39">
        <v>0</v>
      </c>
      <c r="V1375" s="39">
        <v>0</v>
      </c>
      <c r="W1375" s="39">
        <v>0</v>
      </c>
      <c r="X1375" s="39">
        <v>0</v>
      </c>
      <c r="Y1375" s="39">
        <v>0</v>
      </c>
      <c r="Z1375" s="39">
        <v>0</v>
      </c>
      <c r="AA1375" s="39">
        <v>0</v>
      </c>
      <c r="AB1375" s="41">
        <v>2021</v>
      </c>
    </row>
    <row r="1376" spans="1:28" ht="35.25" customHeight="1">
      <c r="A1376" s="11">
        <v>1</v>
      </c>
      <c r="B1376" s="2">
        <f>SUBTOTAL(103,$A$800:A1376)</f>
        <v>573</v>
      </c>
      <c r="C1376" s="8" t="s">
        <v>428</v>
      </c>
      <c r="D1376" s="36">
        <f t="shared" si="70"/>
        <v>300000</v>
      </c>
      <c r="E1376" s="39">
        <v>0</v>
      </c>
      <c r="F1376" s="39">
        <v>0</v>
      </c>
      <c r="G1376" s="39">
        <v>0</v>
      </c>
      <c r="H1376" s="39">
        <v>0</v>
      </c>
      <c r="I1376" s="39">
        <v>0</v>
      </c>
      <c r="J1376" s="39">
        <v>0</v>
      </c>
      <c r="K1376" s="40">
        <v>0</v>
      </c>
      <c r="L1376" s="39">
        <v>0</v>
      </c>
      <c r="M1376" s="39">
        <v>0</v>
      </c>
      <c r="N1376" s="39">
        <v>0</v>
      </c>
      <c r="O1376" s="39">
        <v>300000</v>
      </c>
      <c r="P1376" s="39">
        <v>0</v>
      </c>
      <c r="Q1376" s="39">
        <v>0</v>
      </c>
      <c r="R1376" s="39">
        <v>0</v>
      </c>
      <c r="S1376" s="39">
        <v>0</v>
      </c>
      <c r="T1376" s="39">
        <v>0</v>
      </c>
      <c r="U1376" s="39">
        <v>0</v>
      </c>
      <c r="V1376" s="39">
        <v>0</v>
      </c>
      <c r="W1376" s="39">
        <v>0</v>
      </c>
      <c r="X1376" s="39">
        <v>0</v>
      </c>
      <c r="Y1376" s="39">
        <v>0</v>
      </c>
      <c r="Z1376" s="39">
        <v>0</v>
      </c>
      <c r="AA1376" s="39">
        <v>0</v>
      </c>
      <c r="AB1376" s="41">
        <v>2021</v>
      </c>
    </row>
    <row r="1377" spans="1:28" ht="35.25" customHeight="1">
      <c r="A1377" s="11">
        <v>1</v>
      </c>
      <c r="B1377" s="2">
        <f>SUBTOTAL(103,$A$800:A1377)</f>
        <v>574</v>
      </c>
      <c r="C1377" s="8" t="s">
        <v>572</v>
      </c>
      <c r="D1377" s="36">
        <f t="shared" si="70"/>
        <v>1055220.95</v>
      </c>
      <c r="E1377" s="39">
        <v>0</v>
      </c>
      <c r="F1377" s="39">
        <v>0</v>
      </c>
      <c r="G1377" s="39">
        <v>1055220.95</v>
      </c>
      <c r="H1377" s="39">
        <v>0</v>
      </c>
      <c r="I1377" s="39">
        <v>0</v>
      </c>
      <c r="J1377" s="39">
        <v>0</v>
      </c>
      <c r="K1377" s="40">
        <v>0</v>
      </c>
      <c r="L1377" s="39">
        <v>0</v>
      </c>
      <c r="M1377" s="39">
        <v>0</v>
      </c>
      <c r="N1377" s="39">
        <v>0</v>
      </c>
      <c r="O1377" s="39">
        <v>0</v>
      </c>
      <c r="P1377" s="39">
        <v>0</v>
      </c>
      <c r="Q1377" s="39">
        <v>0</v>
      </c>
      <c r="R1377" s="39">
        <v>0</v>
      </c>
      <c r="S1377" s="39">
        <v>0</v>
      </c>
      <c r="T1377" s="39">
        <v>0</v>
      </c>
      <c r="U1377" s="39">
        <v>0</v>
      </c>
      <c r="V1377" s="39">
        <v>0</v>
      </c>
      <c r="W1377" s="39">
        <v>0</v>
      </c>
      <c r="X1377" s="39">
        <v>0</v>
      </c>
      <c r="Y1377" s="39">
        <v>0</v>
      </c>
      <c r="Z1377" s="39">
        <v>0</v>
      </c>
      <c r="AA1377" s="39">
        <v>0</v>
      </c>
      <c r="AB1377" s="41">
        <v>2021</v>
      </c>
    </row>
    <row r="1378" spans="1:28" ht="35.25" customHeight="1">
      <c r="A1378" s="11">
        <v>1</v>
      </c>
      <c r="B1378" s="2">
        <f>SUBTOTAL(103,$A$800:A1378)</f>
        <v>575</v>
      </c>
      <c r="C1378" s="8" t="s">
        <v>1232</v>
      </c>
      <c r="D1378" s="36">
        <f t="shared" si="70"/>
        <v>3740000</v>
      </c>
      <c r="E1378" s="39">
        <v>0</v>
      </c>
      <c r="F1378" s="39">
        <v>0</v>
      </c>
      <c r="G1378" s="39">
        <v>0</v>
      </c>
      <c r="H1378" s="39">
        <v>0</v>
      </c>
      <c r="I1378" s="39">
        <v>0</v>
      </c>
      <c r="J1378" s="39">
        <v>0</v>
      </c>
      <c r="K1378" s="40">
        <v>2</v>
      </c>
      <c r="L1378" s="39">
        <v>3740000</v>
      </c>
      <c r="M1378" s="39">
        <v>0</v>
      </c>
      <c r="N1378" s="39">
        <v>0</v>
      </c>
      <c r="O1378" s="39">
        <v>0</v>
      </c>
      <c r="P1378" s="39">
        <v>0</v>
      </c>
      <c r="Q1378" s="39">
        <v>0</v>
      </c>
      <c r="R1378" s="39">
        <v>0</v>
      </c>
      <c r="S1378" s="39">
        <v>0</v>
      </c>
      <c r="T1378" s="39">
        <v>0</v>
      </c>
      <c r="U1378" s="39">
        <v>0</v>
      </c>
      <c r="V1378" s="39">
        <v>0</v>
      </c>
      <c r="W1378" s="39">
        <v>0</v>
      </c>
      <c r="X1378" s="39">
        <v>0</v>
      </c>
      <c r="Y1378" s="39">
        <v>0</v>
      </c>
      <c r="Z1378" s="39">
        <v>0</v>
      </c>
      <c r="AA1378" s="39">
        <v>0</v>
      </c>
      <c r="AB1378" s="41">
        <v>2021</v>
      </c>
    </row>
    <row r="1379" spans="1:28" ht="35.25" customHeight="1">
      <c r="A1379" s="11">
        <v>1</v>
      </c>
      <c r="B1379" s="2">
        <f>SUBTOTAL(103,$A$800:A1379)</f>
        <v>576</v>
      </c>
      <c r="C1379" s="8" t="s">
        <v>1260</v>
      </c>
      <c r="D1379" s="36">
        <f t="shared" si="70"/>
        <v>299450.69</v>
      </c>
      <c r="E1379" s="39">
        <v>0</v>
      </c>
      <c r="F1379" s="39">
        <v>0</v>
      </c>
      <c r="G1379" s="39">
        <v>0</v>
      </c>
      <c r="H1379" s="39">
        <v>299450.69</v>
      </c>
      <c r="I1379" s="39">
        <v>0</v>
      </c>
      <c r="J1379" s="39">
        <v>0</v>
      </c>
      <c r="K1379" s="40">
        <v>0</v>
      </c>
      <c r="L1379" s="39">
        <v>0</v>
      </c>
      <c r="M1379" s="39">
        <v>0</v>
      </c>
      <c r="N1379" s="39">
        <v>0</v>
      </c>
      <c r="O1379" s="39">
        <v>0</v>
      </c>
      <c r="P1379" s="39">
        <v>0</v>
      </c>
      <c r="Q1379" s="39">
        <v>0</v>
      </c>
      <c r="R1379" s="39">
        <v>0</v>
      </c>
      <c r="S1379" s="39">
        <v>0</v>
      </c>
      <c r="T1379" s="39">
        <v>0</v>
      </c>
      <c r="U1379" s="39">
        <v>0</v>
      </c>
      <c r="V1379" s="39">
        <v>0</v>
      </c>
      <c r="W1379" s="39">
        <v>0</v>
      </c>
      <c r="X1379" s="39">
        <v>0</v>
      </c>
      <c r="Y1379" s="39">
        <v>0</v>
      </c>
      <c r="Z1379" s="39">
        <v>0</v>
      </c>
      <c r="AA1379" s="39">
        <v>0</v>
      </c>
      <c r="AB1379" s="41">
        <v>2021</v>
      </c>
    </row>
    <row r="1380" spans="1:28" ht="35.25" customHeight="1">
      <c r="A1380" s="11">
        <v>1</v>
      </c>
      <c r="B1380" s="2">
        <f>SUBTOTAL(103,$A$800:A1380)</f>
        <v>577</v>
      </c>
      <c r="C1380" s="8" t="s">
        <v>82</v>
      </c>
      <c r="D1380" s="36">
        <f t="shared" si="70"/>
        <v>1298283</v>
      </c>
      <c r="E1380" s="39">
        <v>0</v>
      </c>
      <c r="F1380" s="39">
        <v>0</v>
      </c>
      <c r="G1380" s="39">
        <v>0</v>
      </c>
      <c r="H1380" s="39">
        <v>0</v>
      </c>
      <c r="I1380" s="39">
        <v>0</v>
      </c>
      <c r="J1380" s="39">
        <v>0</v>
      </c>
      <c r="K1380" s="40">
        <v>0</v>
      </c>
      <c r="L1380" s="39">
        <v>0</v>
      </c>
      <c r="M1380" s="39">
        <v>0</v>
      </c>
      <c r="N1380" s="39">
        <v>0</v>
      </c>
      <c r="O1380" s="39">
        <v>1298283</v>
      </c>
      <c r="P1380" s="39">
        <v>0</v>
      </c>
      <c r="Q1380" s="39">
        <v>0</v>
      </c>
      <c r="R1380" s="39">
        <v>0</v>
      </c>
      <c r="S1380" s="39">
        <v>0</v>
      </c>
      <c r="T1380" s="39">
        <v>0</v>
      </c>
      <c r="U1380" s="39">
        <v>0</v>
      </c>
      <c r="V1380" s="39">
        <v>0</v>
      </c>
      <c r="W1380" s="39">
        <v>0</v>
      </c>
      <c r="X1380" s="39">
        <v>0</v>
      </c>
      <c r="Y1380" s="39">
        <v>0</v>
      </c>
      <c r="Z1380" s="39">
        <v>0</v>
      </c>
      <c r="AA1380" s="39">
        <v>0</v>
      </c>
      <c r="AB1380" s="41">
        <v>2021</v>
      </c>
    </row>
    <row r="1381" spans="1:28" ht="35.25" customHeight="1">
      <c r="A1381" s="11">
        <v>1</v>
      </c>
      <c r="B1381" s="2">
        <f>SUBTOTAL(103,$A$800:A1381)</f>
        <v>578</v>
      </c>
      <c r="C1381" s="8" t="s">
        <v>83</v>
      </c>
      <c r="D1381" s="36">
        <f t="shared" si="70"/>
        <v>3199982</v>
      </c>
      <c r="E1381" s="39">
        <v>0</v>
      </c>
      <c r="F1381" s="39">
        <v>0</v>
      </c>
      <c r="G1381" s="39">
        <v>0</v>
      </c>
      <c r="H1381" s="39">
        <v>0</v>
      </c>
      <c r="I1381" s="39">
        <v>0</v>
      </c>
      <c r="J1381" s="39">
        <v>0</v>
      </c>
      <c r="K1381" s="40">
        <v>0</v>
      </c>
      <c r="L1381" s="39">
        <v>0</v>
      </c>
      <c r="M1381" s="39">
        <v>0</v>
      </c>
      <c r="N1381" s="39">
        <v>0</v>
      </c>
      <c r="O1381" s="39">
        <v>3199982</v>
      </c>
      <c r="P1381" s="39">
        <v>0</v>
      </c>
      <c r="Q1381" s="39">
        <v>0</v>
      </c>
      <c r="R1381" s="39">
        <v>0</v>
      </c>
      <c r="S1381" s="39">
        <v>0</v>
      </c>
      <c r="T1381" s="39">
        <v>0</v>
      </c>
      <c r="U1381" s="39">
        <v>0</v>
      </c>
      <c r="V1381" s="39">
        <v>0</v>
      </c>
      <c r="W1381" s="39">
        <v>0</v>
      </c>
      <c r="X1381" s="39">
        <v>0</v>
      </c>
      <c r="Y1381" s="39">
        <v>0</v>
      </c>
      <c r="Z1381" s="39">
        <v>0</v>
      </c>
      <c r="AA1381" s="39">
        <v>0</v>
      </c>
      <c r="AB1381" s="41">
        <v>2021</v>
      </c>
    </row>
    <row r="1382" spans="1:28" ht="35.25" customHeight="1">
      <c r="A1382" s="11">
        <v>1</v>
      </c>
      <c r="B1382" s="2">
        <f>SUBTOTAL(103,$A$800:A1382)</f>
        <v>579</v>
      </c>
      <c r="C1382" s="8" t="s">
        <v>80</v>
      </c>
      <c r="D1382" s="36">
        <f t="shared" si="70"/>
        <v>1152523</v>
      </c>
      <c r="E1382" s="39">
        <v>0</v>
      </c>
      <c r="F1382" s="39">
        <v>0</v>
      </c>
      <c r="G1382" s="39">
        <v>0</v>
      </c>
      <c r="H1382" s="39">
        <v>0</v>
      </c>
      <c r="I1382" s="39">
        <v>0</v>
      </c>
      <c r="J1382" s="39">
        <v>0</v>
      </c>
      <c r="K1382" s="40">
        <v>0</v>
      </c>
      <c r="L1382" s="39">
        <v>0</v>
      </c>
      <c r="M1382" s="39">
        <v>0</v>
      </c>
      <c r="N1382" s="39">
        <v>0</v>
      </c>
      <c r="O1382" s="39">
        <v>1152523</v>
      </c>
      <c r="P1382" s="39">
        <v>0</v>
      </c>
      <c r="Q1382" s="39">
        <v>0</v>
      </c>
      <c r="R1382" s="39">
        <v>0</v>
      </c>
      <c r="S1382" s="39">
        <v>0</v>
      </c>
      <c r="T1382" s="39">
        <v>0</v>
      </c>
      <c r="U1382" s="39">
        <v>0</v>
      </c>
      <c r="V1382" s="39">
        <v>0</v>
      </c>
      <c r="W1382" s="39">
        <v>0</v>
      </c>
      <c r="X1382" s="39">
        <v>0</v>
      </c>
      <c r="Y1382" s="39">
        <v>0</v>
      </c>
      <c r="Z1382" s="39">
        <v>0</v>
      </c>
      <c r="AA1382" s="39">
        <v>0</v>
      </c>
      <c r="AB1382" s="41">
        <v>2021</v>
      </c>
    </row>
    <row r="1383" spans="1:28" ht="35.25" customHeight="1">
      <c r="A1383" s="11">
        <v>1</v>
      </c>
      <c r="B1383" s="2">
        <f>SUBTOTAL(103,$A$800:A1383)</f>
        <v>580</v>
      </c>
      <c r="C1383" s="8" t="s">
        <v>308</v>
      </c>
      <c r="D1383" s="36">
        <f t="shared" si="70"/>
        <v>456000.48</v>
      </c>
      <c r="E1383" s="39">
        <v>0</v>
      </c>
      <c r="F1383" s="39">
        <v>0</v>
      </c>
      <c r="G1383" s="39">
        <v>0</v>
      </c>
      <c r="H1383" s="39">
        <v>0</v>
      </c>
      <c r="I1383" s="39">
        <v>0</v>
      </c>
      <c r="J1383" s="39">
        <v>0</v>
      </c>
      <c r="K1383" s="40">
        <v>0</v>
      </c>
      <c r="L1383" s="39">
        <v>0</v>
      </c>
      <c r="M1383" s="39">
        <v>0</v>
      </c>
      <c r="N1383" s="39">
        <v>0</v>
      </c>
      <c r="O1383" s="39">
        <v>456000.48</v>
      </c>
      <c r="P1383" s="39">
        <v>0</v>
      </c>
      <c r="Q1383" s="39">
        <v>0</v>
      </c>
      <c r="R1383" s="39">
        <v>0</v>
      </c>
      <c r="S1383" s="39">
        <v>0</v>
      </c>
      <c r="T1383" s="39">
        <v>0</v>
      </c>
      <c r="U1383" s="39">
        <v>0</v>
      </c>
      <c r="V1383" s="39">
        <v>0</v>
      </c>
      <c r="W1383" s="39">
        <v>0</v>
      </c>
      <c r="X1383" s="39">
        <v>0</v>
      </c>
      <c r="Y1383" s="39">
        <v>0</v>
      </c>
      <c r="Z1383" s="39">
        <v>0</v>
      </c>
      <c r="AA1383" s="39">
        <v>0</v>
      </c>
      <c r="AB1383" s="41">
        <v>2021</v>
      </c>
    </row>
    <row r="1384" spans="1:28" ht="35.25" customHeight="1">
      <c r="A1384" s="11">
        <v>1</v>
      </c>
      <c r="B1384" s="2">
        <f>SUBTOTAL(103,$A$800:A1384)</f>
        <v>581</v>
      </c>
      <c r="C1384" s="8" t="s">
        <v>1250</v>
      </c>
      <c r="D1384" s="36">
        <f t="shared" si="70"/>
        <v>1356918</v>
      </c>
      <c r="E1384" s="39">
        <v>0</v>
      </c>
      <c r="F1384" s="39">
        <v>0</v>
      </c>
      <c r="G1384" s="39">
        <v>0</v>
      </c>
      <c r="H1384" s="39">
        <v>0</v>
      </c>
      <c r="I1384" s="39">
        <v>0</v>
      </c>
      <c r="J1384" s="39">
        <v>0</v>
      </c>
      <c r="K1384" s="40">
        <v>0</v>
      </c>
      <c r="L1384" s="39">
        <v>0</v>
      </c>
      <c r="M1384" s="39">
        <v>0</v>
      </c>
      <c r="N1384" s="39">
        <v>0</v>
      </c>
      <c r="O1384" s="39">
        <v>1356918</v>
      </c>
      <c r="P1384" s="39">
        <v>0</v>
      </c>
      <c r="Q1384" s="39">
        <v>0</v>
      </c>
      <c r="R1384" s="39">
        <v>0</v>
      </c>
      <c r="S1384" s="39">
        <v>0</v>
      </c>
      <c r="T1384" s="39">
        <v>0</v>
      </c>
      <c r="U1384" s="39">
        <v>0</v>
      </c>
      <c r="V1384" s="39">
        <v>0</v>
      </c>
      <c r="W1384" s="39">
        <v>0</v>
      </c>
      <c r="X1384" s="39">
        <v>0</v>
      </c>
      <c r="Y1384" s="39">
        <v>0</v>
      </c>
      <c r="Z1384" s="39">
        <v>0</v>
      </c>
      <c r="AA1384" s="39">
        <v>0</v>
      </c>
      <c r="AB1384" s="41">
        <v>2021</v>
      </c>
    </row>
    <row r="1385" spans="1:28" ht="35.25" customHeight="1">
      <c r="A1385" s="11">
        <v>1</v>
      </c>
      <c r="B1385" s="2">
        <f>SUBTOTAL(103,$A$800:A1385)</f>
        <v>582</v>
      </c>
      <c r="C1385" s="8" t="s">
        <v>975</v>
      </c>
      <c r="D1385" s="36">
        <f t="shared" si="70"/>
        <v>1419976</v>
      </c>
      <c r="E1385" s="39">
        <v>0</v>
      </c>
      <c r="F1385" s="39">
        <v>0</v>
      </c>
      <c r="G1385" s="39">
        <v>0</v>
      </c>
      <c r="H1385" s="39">
        <v>0</v>
      </c>
      <c r="I1385" s="39">
        <v>0</v>
      </c>
      <c r="J1385" s="39">
        <v>0</v>
      </c>
      <c r="K1385" s="40">
        <v>0</v>
      </c>
      <c r="L1385" s="39">
        <v>0</v>
      </c>
      <c r="M1385" s="39">
        <v>0</v>
      </c>
      <c r="N1385" s="39">
        <v>0</v>
      </c>
      <c r="O1385" s="39">
        <v>1419976</v>
      </c>
      <c r="P1385" s="39">
        <v>0</v>
      </c>
      <c r="Q1385" s="39">
        <v>0</v>
      </c>
      <c r="R1385" s="39">
        <v>0</v>
      </c>
      <c r="S1385" s="39">
        <v>0</v>
      </c>
      <c r="T1385" s="39">
        <v>0</v>
      </c>
      <c r="U1385" s="39">
        <v>0</v>
      </c>
      <c r="V1385" s="39">
        <v>0</v>
      </c>
      <c r="W1385" s="39">
        <v>0</v>
      </c>
      <c r="X1385" s="39">
        <v>0</v>
      </c>
      <c r="Y1385" s="39">
        <v>0</v>
      </c>
      <c r="Z1385" s="39">
        <v>0</v>
      </c>
      <c r="AA1385" s="39">
        <v>0</v>
      </c>
      <c r="AB1385" s="41">
        <v>2021</v>
      </c>
    </row>
    <row r="1386" spans="1:28" ht="35.25" customHeight="1">
      <c r="A1386" s="11">
        <v>1</v>
      </c>
      <c r="B1386" s="2">
        <f>SUBTOTAL(103,$A$800:A1386)</f>
        <v>583</v>
      </c>
      <c r="C1386" s="8" t="s">
        <v>1283</v>
      </c>
      <c r="D1386" s="36">
        <f t="shared" si="70"/>
        <v>1483310</v>
      </c>
      <c r="E1386" s="39">
        <v>0</v>
      </c>
      <c r="F1386" s="39">
        <v>0</v>
      </c>
      <c r="G1386" s="39">
        <v>0</v>
      </c>
      <c r="H1386" s="39">
        <v>0</v>
      </c>
      <c r="I1386" s="39">
        <v>0</v>
      </c>
      <c r="J1386" s="39">
        <v>0</v>
      </c>
      <c r="K1386" s="40">
        <v>0</v>
      </c>
      <c r="L1386" s="39">
        <v>0</v>
      </c>
      <c r="M1386" s="39">
        <v>0</v>
      </c>
      <c r="N1386" s="39">
        <v>0</v>
      </c>
      <c r="O1386" s="39">
        <v>1483310</v>
      </c>
      <c r="P1386" s="39">
        <v>0</v>
      </c>
      <c r="Q1386" s="39">
        <v>0</v>
      </c>
      <c r="R1386" s="39">
        <v>0</v>
      </c>
      <c r="S1386" s="39">
        <v>0</v>
      </c>
      <c r="T1386" s="39">
        <v>0</v>
      </c>
      <c r="U1386" s="39">
        <v>0</v>
      </c>
      <c r="V1386" s="39">
        <v>0</v>
      </c>
      <c r="W1386" s="39">
        <v>0</v>
      </c>
      <c r="X1386" s="39">
        <v>0</v>
      </c>
      <c r="Y1386" s="39">
        <v>0</v>
      </c>
      <c r="Z1386" s="39">
        <v>0</v>
      </c>
      <c r="AA1386" s="39">
        <v>0</v>
      </c>
      <c r="AB1386" s="41">
        <v>2021</v>
      </c>
    </row>
    <row r="1387" spans="1:28" ht="35.25" customHeight="1">
      <c r="A1387" s="11">
        <v>1</v>
      </c>
      <c r="B1387" s="2">
        <f>SUBTOTAL(103,$A$800:A1387)</f>
        <v>584</v>
      </c>
      <c r="C1387" s="8" t="s">
        <v>1280</v>
      </c>
      <c r="D1387" s="36">
        <f t="shared" si="70"/>
        <v>1233380.63</v>
      </c>
      <c r="E1387" s="39">
        <v>0</v>
      </c>
      <c r="F1387" s="39">
        <v>0</v>
      </c>
      <c r="G1387" s="39">
        <v>0</v>
      </c>
      <c r="H1387" s="39">
        <v>0</v>
      </c>
      <c r="I1387" s="39">
        <v>0</v>
      </c>
      <c r="J1387" s="39">
        <v>0</v>
      </c>
      <c r="K1387" s="40">
        <v>0</v>
      </c>
      <c r="L1387" s="39">
        <v>0</v>
      </c>
      <c r="M1387" s="39">
        <v>0</v>
      </c>
      <c r="N1387" s="39">
        <v>0</v>
      </c>
      <c r="O1387" s="39">
        <v>1233380.63</v>
      </c>
      <c r="P1387" s="39">
        <v>0</v>
      </c>
      <c r="Q1387" s="39">
        <v>0</v>
      </c>
      <c r="R1387" s="39">
        <v>0</v>
      </c>
      <c r="S1387" s="39">
        <v>0</v>
      </c>
      <c r="T1387" s="39">
        <v>0</v>
      </c>
      <c r="U1387" s="39">
        <v>0</v>
      </c>
      <c r="V1387" s="39">
        <v>0</v>
      </c>
      <c r="W1387" s="39">
        <v>0</v>
      </c>
      <c r="X1387" s="39">
        <v>0</v>
      </c>
      <c r="Y1387" s="39">
        <v>0</v>
      </c>
      <c r="Z1387" s="39">
        <v>0</v>
      </c>
      <c r="AA1387" s="39">
        <v>0</v>
      </c>
      <c r="AB1387" s="41">
        <v>2021</v>
      </c>
    </row>
    <row r="1388" spans="1:28" ht="35.25" customHeight="1">
      <c r="A1388" s="11">
        <v>1</v>
      </c>
      <c r="B1388" s="2">
        <f>SUBTOTAL(103,$A$800:A1388)</f>
        <v>585</v>
      </c>
      <c r="C1388" s="8" t="s">
        <v>309</v>
      </c>
      <c r="D1388" s="36">
        <f t="shared" si="70"/>
        <v>2196506.6</v>
      </c>
      <c r="E1388" s="39">
        <v>0</v>
      </c>
      <c r="F1388" s="39">
        <v>0</v>
      </c>
      <c r="G1388" s="39">
        <v>0</v>
      </c>
      <c r="H1388" s="39">
        <v>0</v>
      </c>
      <c r="I1388" s="39">
        <v>0</v>
      </c>
      <c r="J1388" s="39">
        <v>0</v>
      </c>
      <c r="K1388" s="40">
        <v>0</v>
      </c>
      <c r="L1388" s="39">
        <v>0</v>
      </c>
      <c r="M1388" s="39">
        <v>0</v>
      </c>
      <c r="N1388" s="39">
        <v>0</v>
      </c>
      <c r="O1388" s="39">
        <v>2196506.6</v>
      </c>
      <c r="P1388" s="39">
        <v>0</v>
      </c>
      <c r="Q1388" s="39">
        <v>0</v>
      </c>
      <c r="R1388" s="39">
        <v>0</v>
      </c>
      <c r="S1388" s="39">
        <v>0</v>
      </c>
      <c r="T1388" s="39">
        <v>0</v>
      </c>
      <c r="U1388" s="39">
        <v>0</v>
      </c>
      <c r="V1388" s="39">
        <v>0</v>
      </c>
      <c r="W1388" s="39">
        <v>0</v>
      </c>
      <c r="X1388" s="39">
        <v>0</v>
      </c>
      <c r="Y1388" s="39">
        <v>0</v>
      </c>
      <c r="Z1388" s="39">
        <v>0</v>
      </c>
      <c r="AA1388" s="39">
        <v>0</v>
      </c>
      <c r="AB1388" s="41">
        <v>2021</v>
      </c>
    </row>
    <row r="1389" spans="1:28" ht="35.25" customHeight="1">
      <c r="A1389" s="11">
        <v>1</v>
      </c>
      <c r="B1389" s="2">
        <f>SUBTOTAL(103,$A$800:A1389)</f>
        <v>586</v>
      </c>
      <c r="C1389" s="8" t="s">
        <v>860</v>
      </c>
      <c r="D1389" s="36">
        <f t="shared" si="70"/>
        <v>490739.4</v>
      </c>
      <c r="E1389" s="39">
        <v>0</v>
      </c>
      <c r="F1389" s="39">
        <v>0</v>
      </c>
      <c r="G1389" s="39">
        <v>0</v>
      </c>
      <c r="H1389" s="39">
        <v>0</v>
      </c>
      <c r="I1389" s="39">
        <v>0</v>
      </c>
      <c r="J1389" s="39">
        <v>0</v>
      </c>
      <c r="K1389" s="40">
        <v>0</v>
      </c>
      <c r="L1389" s="39">
        <v>0</v>
      </c>
      <c r="M1389" s="39">
        <v>0</v>
      </c>
      <c r="N1389" s="39">
        <v>0</v>
      </c>
      <c r="O1389" s="39">
        <v>490739.4</v>
      </c>
      <c r="P1389" s="39">
        <v>0</v>
      </c>
      <c r="Q1389" s="39">
        <v>0</v>
      </c>
      <c r="R1389" s="39">
        <v>0</v>
      </c>
      <c r="S1389" s="39">
        <v>0</v>
      </c>
      <c r="T1389" s="39">
        <v>0</v>
      </c>
      <c r="U1389" s="39">
        <v>0</v>
      </c>
      <c r="V1389" s="39">
        <v>0</v>
      </c>
      <c r="W1389" s="39">
        <v>0</v>
      </c>
      <c r="X1389" s="39">
        <v>0</v>
      </c>
      <c r="Y1389" s="39">
        <v>0</v>
      </c>
      <c r="Z1389" s="39">
        <v>0</v>
      </c>
      <c r="AA1389" s="39">
        <v>0</v>
      </c>
      <c r="AB1389" s="41">
        <v>2021</v>
      </c>
    </row>
    <row r="1390" spans="1:28" ht="35.25" customHeight="1">
      <c r="A1390" s="11">
        <v>1</v>
      </c>
      <c r="B1390" s="2">
        <f>SUBTOTAL(103,$A$800:A1390)</f>
        <v>587</v>
      </c>
      <c r="C1390" s="8" t="s">
        <v>245</v>
      </c>
      <c r="D1390" s="36">
        <f t="shared" si="70"/>
        <v>670000</v>
      </c>
      <c r="E1390" s="39">
        <v>0</v>
      </c>
      <c r="F1390" s="39">
        <v>0</v>
      </c>
      <c r="G1390" s="39">
        <v>0</v>
      </c>
      <c r="H1390" s="39">
        <v>0</v>
      </c>
      <c r="I1390" s="39">
        <v>0</v>
      </c>
      <c r="J1390" s="39">
        <v>0</v>
      </c>
      <c r="K1390" s="40">
        <v>0</v>
      </c>
      <c r="L1390" s="39">
        <v>0</v>
      </c>
      <c r="M1390" s="39">
        <v>0</v>
      </c>
      <c r="N1390" s="39">
        <v>0</v>
      </c>
      <c r="O1390" s="39">
        <v>670000</v>
      </c>
      <c r="P1390" s="39">
        <v>0</v>
      </c>
      <c r="Q1390" s="39">
        <v>0</v>
      </c>
      <c r="R1390" s="39">
        <v>0</v>
      </c>
      <c r="S1390" s="39">
        <v>0</v>
      </c>
      <c r="T1390" s="39">
        <v>0</v>
      </c>
      <c r="U1390" s="39">
        <v>0</v>
      </c>
      <c r="V1390" s="39">
        <v>0</v>
      </c>
      <c r="W1390" s="39">
        <v>0</v>
      </c>
      <c r="X1390" s="39">
        <v>0</v>
      </c>
      <c r="Y1390" s="39">
        <v>0</v>
      </c>
      <c r="Z1390" s="39">
        <v>0</v>
      </c>
      <c r="AA1390" s="39">
        <v>0</v>
      </c>
      <c r="AB1390" s="41">
        <v>2021</v>
      </c>
    </row>
    <row r="1391" spans="1:28" ht="35.25" customHeight="1">
      <c r="A1391" s="11">
        <v>1</v>
      </c>
      <c r="B1391" s="2">
        <f>SUBTOTAL(103,$A$800:A1391)</f>
        <v>588</v>
      </c>
      <c r="C1391" s="8" t="s">
        <v>1264</v>
      </c>
      <c r="D1391" s="36">
        <f t="shared" si="70"/>
        <v>1800000</v>
      </c>
      <c r="E1391" s="39">
        <v>0</v>
      </c>
      <c r="F1391" s="39">
        <v>0</v>
      </c>
      <c r="G1391" s="39">
        <v>0</v>
      </c>
      <c r="H1391" s="39">
        <v>0</v>
      </c>
      <c r="I1391" s="39">
        <v>0</v>
      </c>
      <c r="J1391" s="39">
        <v>0</v>
      </c>
      <c r="K1391" s="40">
        <v>0</v>
      </c>
      <c r="L1391" s="39">
        <v>0</v>
      </c>
      <c r="M1391" s="39">
        <v>1800000</v>
      </c>
      <c r="N1391" s="39">
        <v>0</v>
      </c>
      <c r="O1391" s="39">
        <v>0</v>
      </c>
      <c r="P1391" s="39">
        <v>0</v>
      </c>
      <c r="Q1391" s="39">
        <v>0</v>
      </c>
      <c r="R1391" s="39">
        <v>0</v>
      </c>
      <c r="S1391" s="39">
        <v>0</v>
      </c>
      <c r="T1391" s="39">
        <v>0</v>
      </c>
      <c r="U1391" s="39">
        <v>0</v>
      </c>
      <c r="V1391" s="39">
        <v>0</v>
      </c>
      <c r="W1391" s="39">
        <v>0</v>
      </c>
      <c r="X1391" s="39">
        <v>0</v>
      </c>
      <c r="Y1391" s="39">
        <v>0</v>
      </c>
      <c r="Z1391" s="39">
        <v>0</v>
      </c>
      <c r="AA1391" s="39">
        <v>0</v>
      </c>
      <c r="AB1391" s="41">
        <v>2021</v>
      </c>
    </row>
    <row r="1392" spans="1:28" ht="35.25" customHeight="1">
      <c r="A1392" s="11">
        <v>1</v>
      </c>
      <c r="B1392" s="2">
        <f>SUBTOTAL(103,$A$800:A1392)</f>
        <v>589</v>
      </c>
      <c r="C1392" s="8" t="s">
        <v>1248</v>
      </c>
      <c r="D1392" s="36">
        <f t="shared" si="70"/>
        <v>1435645.75</v>
      </c>
      <c r="E1392" s="39">
        <v>0</v>
      </c>
      <c r="F1392" s="39">
        <v>0</v>
      </c>
      <c r="G1392" s="39">
        <v>0</v>
      </c>
      <c r="H1392" s="39">
        <v>0</v>
      </c>
      <c r="I1392" s="39">
        <v>0</v>
      </c>
      <c r="J1392" s="39">
        <v>0</v>
      </c>
      <c r="K1392" s="40">
        <v>0</v>
      </c>
      <c r="L1392" s="39">
        <v>0</v>
      </c>
      <c r="M1392" s="39">
        <v>0</v>
      </c>
      <c r="N1392" s="39">
        <v>0</v>
      </c>
      <c r="O1392" s="39">
        <v>1435645.75</v>
      </c>
      <c r="P1392" s="39">
        <v>0</v>
      </c>
      <c r="Q1392" s="39">
        <v>0</v>
      </c>
      <c r="R1392" s="39">
        <v>0</v>
      </c>
      <c r="S1392" s="39">
        <v>0</v>
      </c>
      <c r="T1392" s="39">
        <v>0</v>
      </c>
      <c r="U1392" s="39">
        <v>0</v>
      </c>
      <c r="V1392" s="39">
        <v>0</v>
      </c>
      <c r="W1392" s="39">
        <v>0</v>
      </c>
      <c r="X1392" s="39">
        <v>0</v>
      </c>
      <c r="Y1392" s="39">
        <v>0</v>
      </c>
      <c r="Z1392" s="39">
        <v>0</v>
      </c>
      <c r="AA1392" s="39">
        <v>0</v>
      </c>
      <c r="AB1392" s="41">
        <v>2021</v>
      </c>
    </row>
    <row r="1393" spans="1:28" ht="35.25" customHeight="1">
      <c r="A1393" s="11">
        <v>1</v>
      </c>
      <c r="B1393" s="2">
        <f>SUBTOTAL(103,$A$800:A1393)</f>
        <v>590</v>
      </c>
      <c r="C1393" s="8" t="s">
        <v>1296</v>
      </c>
      <c r="D1393" s="36">
        <f t="shared" si="70"/>
        <v>1595157.98</v>
      </c>
      <c r="E1393" s="39">
        <v>0</v>
      </c>
      <c r="F1393" s="39">
        <v>0</v>
      </c>
      <c r="G1393" s="39">
        <v>0</v>
      </c>
      <c r="H1393" s="39">
        <v>0</v>
      </c>
      <c r="I1393" s="39">
        <v>0</v>
      </c>
      <c r="J1393" s="39">
        <v>0</v>
      </c>
      <c r="K1393" s="40">
        <v>0</v>
      </c>
      <c r="L1393" s="39">
        <v>0</v>
      </c>
      <c r="M1393" s="39">
        <v>1595157.98</v>
      </c>
      <c r="N1393" s="39">
        <v>0</v>
      </c>
      <c r="O1393" s="39">
        <v>0</v>
      </c>
      <c r="P1393" s="39">
        <v>0</v>
      </c>
      <c r="Q1393" s="39">
        <v>0</v>
      </c>
      <c r="R1393" s="39">
        <v>0</v>
      </c>
      <c r="S1393" s="39">
        <v>0</v>
      </c>
      <c r="T1393" s="39">
        <v>0</v>
      </c>
      <c r="U1393" s="39">
        <v>0</v>
      </c>
      <c r="V1393" s="39">
        <v>0</v>
      </c>
      <c r="W1393" s="39">
        <v>0</v>
      </c>
      <c r="X1393" s="39">
        <v>0</v>
      </c>
      <c r="Y1393" s="39">
        <v>0</v>
      </c>
      <c r="Z1393" s="39">
        <v>0</v>
      </c>
      <c r="AA1393" s="39">
        <v>0</v>
      </c>
      <c r="AB1393" s="41">
        <v>2021</v>
      </c>
    </row>
    <row r="1394" spans="1:28" ht="35.25" customHeight="1">
      <c r="A1394" s="11">
        <v>1</v>
      </c>
      <c r="B1394" s="2">
        <f>SUBTOTAL(103,$A$800:A1394)</f>
        <v>591</v>
      </c>
      <c r="C1394" s="8" t="s">
        <v>1091</v>
      </c>
      <c r="D1394" s="36">
        <f t="shared" si="70"/>
        <v>360762.2</v>
      </c>
      <c r="E1394" s="39">
        <v>0</v>
      </c>
      <c r="F1394" s="39">
        <v>0</v>
      </c>
      <c r="G1394" s="39">
        <v>0</v>
      </c>
      <c r="H1394" s="39">
        <v>0</v>
      </c>
      <c r="I1394" s="39">
        <v>0</v>
      </c>
      <c r="J1394" s="39">
        <v>0</v>
      </c>
      <c r="K1394" s="40">
        <v>0</v>
      </c>
      <c r="L1394" s="39">
        <v>0</v>
      </c>
      <c r="M1394" s="39">
        <v>0</v>
      </c>
      <c r="N1394" s="39">
        <v>0</v>
      </c>
      <c r="O1394" s="39">
        <v>360762.2</v>
      </c>
      <c r="P1394" s="39">
        <v>0</v>
      </c>
      <c r="Q1394" s="39">
        <v>0</v>
      </c>
      <c r="R1394" s="39">
        <v>0</v>
      </c>
      <c r="S1394" s="39">
        <v>0</v>
      </c>
      <c r="T1394" s="39">
        <v>0</v>
      </c>
      <c r="U1394" s="39">
        <v>0</v>
      </c>
      <c r="V1394" s="39">
        <v>0</v>
      </c>
      <c r="W1394" s="39">
        <v>0</v>
      </c>
      <c r="X1394" s="39">
        <v>0</v>
      </c>
      <c r="Y1394" s="39">
        <v>0</v>
      </c>
      <c r="Z1394" s="39">
        <v>0</v>
      </c>
      <c r="AA1394" s="39">
        <v>0</v>
      </c>
      <c r="AB1394" s="41">
        <v>2021</v>
      </c>
    </row>
    <row r="1395" spans="1:28" ht="35.25" customHeight="1">
      <c r="A1395" s="11">
        <v>1</v>
      </c>
      <c r="B1395" s="2">
        <f>SUBTOTAL(103,$A$800:A1395)</f>
        <v>592</v>
      </c>
      <c r="C1395" s="8" t="s">
        <v>662</v>
      </c>
      <c r="D1395" s="36">
        <f t="shared" si="70"/>
        <v>1340568.31</v>
      </c>
      <c r="E1395" s="39">
        <v>0</v>
      </c>
      <c r="F1395" s="39">
        <v>0</v>
      </c>
      <c r="G1395" s="39">
        <v>0</v>
      </c>
      <c r="H1395" s="39">
        <v>0</v>
      </c>
      <c r="I1395" s="39">
        <v>0</v>
      </c>
      <c r="J1395" s="39">
        <v>0</v>
      </c>
      <c r="K1395" s="40">
        <v>0</v>
      </c>
      <c r="L1395" s="39">
        <v>0</v>
      </c>
      <c r="M1395" s="39">
        <v>1340568.31</v>
      </c>
      <c r="N1395" s="39">
        <v>0</v>
      </c>
      <c r="O1395" s="39">
        <v>0</v>
      </c>
      <c r="P1395" s="39">
        <v>0</v>
      </c>
      <c r="Q1395" s="39">
        <v>0</v>
      </c>
      <c r="R1395" s="39">
        <v>0</v>
      </c>
      <c r="S1395" s="39">
        <v>0</v>
      </c>
      <c r="T1395" s="39">
        <v>0</v>
      </c>
      <c r="U1395" s="39">
        <v>0</v>
      </c>
      <c r="V1395" s="39">
        <v>0</v>
      </c>
      <c r="W1395" s="39">
        <v>0</v>
      </c>
      <c r="X1395" s="39">
        <v>0</v>
      </c>
      <c r="Y1395" s="39">
        <v>0</v>
      </c>
      <c r="Z1395" s="39">
        <v>0</v>
      </c>
      <c r="AA1395" s="39">
        <v>0</v>
      </c>
      <c r="AB1395" s="41">
        <v>2021</v>
      </c>
    </row>
    <row r="1396" spans="1:28" ht="35.25" customHeight="1">
      <c r="A1396" s="11">
        <v>1</v>
      </c>
      <c r="B1396" s="2">
        <f>SUBTOTAL(103,$A$800:A1396)</f>
        <v>593</v>
      </c>
      <c r="C1396" s="8" t="s">
        <v>784</v>
      </c>
      <c r="D1396" s="36">
        <f t="shared" si="70"/>
        <v>346631</v>
      </c>
      <c r="E1396" s="39">
        <v>0</v>
      </c>
      <c r="F1396" s="39">
        <v>0</v>
      </c>
      <c r="G1396" s="39">
        <v>346631</v>
      </c>
      <c r="H1396" s="39">
        <v>0</v>
      </c>
      <c r="I1396" s="39">
        <v>0</v>
      </c>
      <c r="J1396" s="39">
        <v>0</v>
      </c>
      <c r="K1396" s="40">
        <v>0</v>
      </c>
      <c r="L1396" s="39">
        <v>0</v>
      </c>
      <c r="M1396" s="39">
        <v>0</v>
      </c>
      <c r="N1396" s="39">
        <v>0</v>
      </c>
      <c r="O1396" s="39">
        <v>0</v>
      </c>
      <c r="P1396" s="39">
        <v>0</v>
      </c>
      <c r="Q1396" s="39">
        <v>0</v>
      </c>
      <c r="R1396" s="39">
        <v>0</v>
      </c>
      <c r="S1396" s="39">
        <v>0</v>
      </c>
      <c r="T1396" s="39">
        <v>0</v>
      </c>
      <c r="U1396" s="39">
        <v>0</v>
      </c>
      <c r="V1396" s="39">
        <v>0</v>
      </c>
      <c r="W1396" s="39">
        <v>0</v>
      </c>
      <c r="X1396" s="39">
        <v>0</v>
      </c>
      <c r="Y1396" s="39">
        <v>0</v>
      </c>
      <c r="Z1396" s="39">
        <v>0</v>
      </c>
      <c r="AA1396" s="39">
        <v>0</v>
      </c>
      <c r="AB1396" s="41" t="s">
        <v>1212</v>
      </c>
    </row>
    <row r="1397" spans="1:28" ht="35.25" customHeight="1">
      <c r="A1397" s="11">
        <v>1</v>
      </c>
      <c r="B1397" s="2">
        <f>SUBTOTAL(103,$A$800:A1397)</f>
        <v>594</v>
      </c>
      <c r="C1397" s="8" t="s">
        <v>884</v>
      </c>
      <c r="D1397" s="36">
        <f t="shared" si="70"/>
        <v>378807</v>
      </c>
      <c r="E1397" s="39">
        <v>0</v>
      </c>
      <c r="F1397" s="39">
        <v>0</v>
      </c>
      <c r="G1397" s="39">
        <v>0</v>
      </c>
      <c r="H1397" s="39">
        <v>0</v>
      </c>
      <c r="I1397" s="39">
        <v>0</v>
      </c>
      <c r="J1397" s="39">
        <v>0</v>
      </c>
      <c r="K1397" s="40">
        <v>0</v>
      </c>
      <c r="L1397" s="39">
        <v>0</v>
      </c>
      <c r="M1397" s="39">
        <v>0</v>
      </c>
      <c r="N1397" s="39">
        <v>0</v>
      </c>
      <c r="O1397" s="39">
        <v>378807</v>
      </c>
      <c r="P1397" s="39">
        <v>0</v>
      </c>
      <c r="Q1397" s="39">
        <v>0</v>
      </c>
      <c r="R1397" s="39">
        <v>0</v>
      </c>
      <c r="S1397" s="39">
        <v>0</v>
      </c>
      <c r="T1397" s="39">
        <v>0</v>
      </c>
      <c r="U1397" s="39">
        <v>0</v>
      </c>
      <c r="V1397" s="39">
        <v>0</v>
      </c>
      <c r="W1397" s="39">
        <v>0</v>
      </c>
      <c r="X1397" s="39">
        <v>0</v>
      </c>
      <c r="Y1397" s="39">
        <v>0</v>
      </c>
      <c r="Z1397" s="39">
        <v>0</v>
      </c>
      <c r="AA1397" s="39">
        <v>0</v>
      </c>
      <c r="AB1397" s="41" t="s">
        <v>1212</v>
      </c>
    </row>
    <row r="1398" spans="1:28" ht="35.25" customHeight="1">
      <c r="A1398" s="11">
        <v>1</v>
      </c>
      <c r="B1398" s="2">
        <f>SUBTOTAL(103,$A$800:A1398)</f>
        <v>595</v>
      </c>
      <c r="C1398" s="8" t="s">
        <v>862</v>
      </c>
      <c r="D1398" s="36">
        <f t="shared" si="70"/>
        <v>445984</v>
      </c>
      <c r="E1398" s="39">
        <v>0</v>
      </c>
      <c r="F1398" s="39">
        <v>0</v>
      </c>
      <c r="G1398" s="39">
        <v>0</v>
      </c>
      <c r="H1398" s="39">
        <v>73496</v>
      </c>
      <c r="I1398" s="39">
        <v>0</v>
      </c>
      <c r="J1398" s="39">
        <v>0</v>
      </c>
      <c r="K1398" s="40">
        <v>0</v>
      </c>
      <c r="L1398" s="39">
        <v>0</v>
      </c>
      <c r="M1398" s="39">
        <v>0</v>
      </c>
      <c r="N1398" s="39">
        <v>0</v>
      </c>
      <c r="O1398" s="39">
        <v>372488</v>
      </c>
      <c r="P1398" s="39">
        <v>0</v>
      </c>
      <c r="Q1398" s="39">
        <v>0</v>
      </c>
      <c r="R1398" s="39">
        <v>0</v>
      </c>
      <c r="S1398" s="39">
        <v>0</v>
      </c>
      <c r="T1398" s="39">
        <v>0</v>
      </c>
      <c r="U1398" s="39">
        <v>0</v>
      </c>
      <c r="V1398" s="39">
        <v>0</v>
      </c>
      <c r="W1398" s="39">
        <v>0</v>
      </c>
      <c r="X1398" s="39">
        <v>0</v>
      </c>
      <c r="Y1398" s="39">
        <v>0</v>
      </c>
      <c r="Z1398" s="39">
        <v>0</v>
      </c>
      <c r="AA1398" s="39">
        <v>0</v>
      </c>
      <c r="AB1398" s="41" t="s">
        <v>1212</v>
      </c>
    </row>
    <row r="1399" spans="1:28" ht="35.25" customHeight="1">
      <c r="A1399" s="11">
        <v>1</v>
      </c>
      <c r="B1399" s="2">
        <f>SUBTOTAL(103,$A$800:A1399)</f>
        <v>596</v>
      </c>
      <c r="C1399" s="8" t="s">
        <v>850</v>
      </c>
      <c r="D1399" s="36">
        <f t="shared" si="70"/>
        <v>329346</v>
      </c>
      <c r="E1399" s="39">
        <v>0</v>
      </c>
      <c r="F1399" s="39">
        <v>0</v>
      </c>
      <c r="G1399" s="39">
        <v>0</v>
      </c>
      <c r="H1399" s="39">
        <v>0</v>
      </c>
      <c r="I1399" s="39">
        <v>0</v>
      </c>
      <c r="J1399" s="39">
        <v>0</v>
      </c>
      <c r="K1399" s="40">
        <v>0</v>
      </c>
      <c r="L1399" s="39">
        <v>0</v>
      </c>
      <c r="M1399" s="39">
        <v>329346</v>
      </c>
      <c r="N1399" s="39">
        <v>0</v>
      </c>
      <c r="O1399" s="39">
        <v>0</v>
      </c>
      <c r="P1399" s="39">
        <v>0</v>
      </c>
      <c r="Q1399" s="39">
        <v>0</v>
      </c>
      <c r="R1399" s="39">
        <v>0</v>
      </c>
      <c r="S1399" s="39">
        <v>0</v>
      </c>
      <c r="T1399" s="39">
        <v>0</v>
      </c>
      <c r="U1399" s="39">
        <v>0</v>
      </c>
      <c r="V1399" s="39">
        <v>0</v>
      </c>
      <c r="W1399" s="39">
        <v>0</v>
      </c>
      <c r="X1399" s="39">
        <v>0</v>
      </c>
      <c r="Y1399" s="39">
        <v>0</v>
      </c>
      <c r="Z1399" s="39">
        <v>0</v>
      </c>
      <c r="AA1399" s="39">
        <v>0</v>
      </c>
      <c r="AB1399" s="41" t="s">
        <v>1212</v>
      </c>
    </row>
    <row r="1400" spans="1:28" ht="35.25" customHeight="1">
      <c r="A1400" s="11">
        <v>1</v>
      </c>
      <c r="B1400" s="2">
        <f>SUBTOTAL(103,$A$800:A1400)</f>
        <v>597</v>
      </c>
      <c r="C1400" s="8" t="s">
        <v>469</v>
      </c>
      <c r="D1400" s="36">
        <f t="shared" si="70"/>
        <v>403700</v>
      </c>
      <c r="E1400" s="39">
        <v>0</v>
      </c>
      <c r="F1400" s="39">
        <v>0</v>
      </c>
      <c r="G1400" s="39">
        <v>0</v>
      </c>
      <c r="H1400" s="39">
        <v>0</v>
      </c>
      <c r="I1400" s="39">
        <v>0</v>
      </c>
      <c r="J1400" s="39">
        <v>403700</v>
      </c>
      <c r="K1400" s="40">
        <v>0</v>
      </c>
      <c r="L1400" s="39">
        <v>0</v>
      </c>
      <c r="M1400" s="39">
        <v>0</v>
      </c>
      <c r="N1400" s="39">
        <v>0</v>
      </c>
      <c r="O1400" s="39">
        <v>0</v>
      </c>
      <c r="P1400" s="39">
        <v>0</v>
      </c>
      <c r="Q1400" s="39">
        <v>0</v>
      </c>
      <c r="R1400" s="39">
        <v>0</v>
      </c>
      <c r="S1400" s="39">
        <v>0</v>
      </c>
      <c r="T1400" s="39">
        <v>0</v>
      </c>
      <c r="U1400" s="39">
        <v>0</v>
      </c>
      <c r="V1400" s="39">
        <v>0</v>
      </c>
      <c r="W1400" s="39">
        <v>0</v>
      </c>
      <c r="X1400" s="39">
        <v>0</v>
      </c>
      <c r="Y1400" s="39">
        <v>0</v>
      </c>
      <c r="Z1400" s="39">
        <v>0</v>
      </c>
      <c r="AA1400" s="39">
        <v>0</v>
      </c>
      <c r="AB1400" s="41" t="s">
        <v>1212</v>
      </c>
    </row>
    <row r="1401" spans="1:28" ht="35.25" customHeight="1">
      <c r="A1401" s="11">
        <v>1</v>
      </c>
      <c r="B1401" s="2">
        <f>SUBTOTAL(103,$A$800:A1401)</f>
        <v>598</v>
      </c>
      <c r="C1401" s="8" t="s">
        <v>785</v>
      </c>
      <c r="D1401" s="36">
        <f t="shared" si="70"/>
        <v>182778.38</v>
      </c>
      <c r="E1401" s="39">
        <v>0</v>
      </c>
      <c r="F1401" s="39">
        <v>0</v>
      </c>
      <c r="G1401" s="39">
        <v>182778.38</v>
      </c>
      <c r="H1401" s="39">
        <v>0</v>
      </c>
      <c r="I1401" s="39">
        <v>0</v>
      </c>
      <c r="J1401" s="39">
        <v>0</v>
      </c>
      <c r="K1401" s="40">
        <v>0</v>
      </c>
      <c r="L1401" s="39">
        <v>0</v>
      </c>
      <c r="M1401" s="39">
        <v>0</v>
      </c>
      <c r="N1401" s="39">
        <v>0</v>
      </c>
      <c r="O1401" s="39">
        <v>0</v>
      </c>
      <c r="P1401" s="39">
        <v>0</v>
      </c>
      <c r="Q1401" s="39">
        <v>0</v>
      </c>
      <c r="R1401" s="39">
        <v>0</v>
      </c>
      <c r="S1401" s="39">
        <v>0</v>
      </c>
      <c r="T1401" s="39">
        <v>0</v>
      </c>
      <c r="U1401" s="39">
        <v>0</v>
      </c>
      <c r="V1401" s="39">
        <v>0</v>
      </c>
      <c r="W1401" s="39">
        <v>0</v>
      </c>
      <c r="X1401" s="39">
        <v>0</v>
      </c>
      <c r="Y1401" s="39">
        <v>0</v>
      </c>
      <c r="Z1401" s="39">
        <v>0</v>
      </c>
      <c r="AA1401" s="39">
        <v>0</v>
      </c>
      <c r="AB1401" s="41" t="s">
        <v>1212</v>
      </c>
    </row>
    <row r="1402" spans="1:28" ht="35.25" customHeight="1">
      <c r="A1402" s="11">
        <v>1</v>
      </c>
      <c r="B1402" s="2">
        <f>SUBTOTAL(103,$A$800:A1402)</f>
        <v>599</v>
      </c>
      <c r="C1402" s="8" t="s">
        <v>800</v>
      </c>
      <c r="D1402" s="36">
        <f t="shared" si="70"/>
        <v>1668882</v>
      </c>
      <c r="E1402" s="39">
        <v>0</v>
      </c>
      <c r="F1402" s="39">
        <v>0</v>
      </c>
      <c r="G1402" s="39">
        <v>0</v>
      </c>
      <c r="H1402" s="39">
        <v>0</v>
      </c>
      <c r="I1402" s="39">
        <v>0</v>
      </c>
      <c r="J1402" s="39">
        <v>0</v>
      </c>
      <c r="K1402" s="40">
        <v>0</v>
      </c>
      <c r="L1402" s="39">
        <v>0</v>
      </c>
      <c r="M1402" s="39">
        <v>1668882</v>
      </c>
      <c r="N1402" s="39">
        <v>0</v>
      </c>
      <c r="O1402" s="39">
        <v>0</v>
      </c>
      <c r="P1402" s="39">
        <v>0</v>
      </c>
      <c r="Q1402" s="39">
        <v>0</v>
      </c>
      <c r="R1402" s="39">
        <v>0</v>
      </c>
      <c r="S1402" s="39">
        <v>0</v>
      </c>
      <c r="T1402" s="39">
        <v>0</v>
      </c>
      <c r="U1402" s="39">
        <v>0</v>
      </c>
      <c r="V1402" s="39">
        <v>0</v>
      </c>
      <c r="W1402" s="39">
        <v>0</v>
      </c>
      <c r="X1402" s="39">
        <v>0</v>
      </c>
      <c r="Y1402" s="39">
        <v>0</v>
      </c>
      <c r="Z1402" s="39">
        <v>0</v>
      </c>
      <c r="AA1402" s="39">
        <v>0</v>
      </c>
      <c r="AB1402" s="41" t="s">
        <v>1212</v>
      </c>
    </row>
    <row r="1403" spans="1:28" ht="35.25" customHeight="1">
      <c r="A1403" s="11">
        <v>1</v>
      </c>
      <c r="B1403" s="2">
        <f>SUBTOTAL(103,$A$800:A1403)</f>
        <v>600</v>
      </c>
      <c r="C1403" s="8" t="s">
        <v>707</v>
      </c>
      <c r="D1403" s="36">
        <f t="shared" si="70"/>
        <v>847598</v>
      </c>
      <c r="E1403" s="39">
        <v>0</v>
      </c>
      <c r="F1403" s="39">
        <v>0</v>
      </c>
      <c r="G1403" s="39">
        <v>0</v>
      </c>
      <c r="H1403" s="39">
        <v>0</v>
      </c>
      <c r="I1403" s="39">
        <v>0</v>
      </c>
      <c r="J1403" s="39">
        <v>0</v>
      </c>
      <c r="K1403" s="40">
        <v>0</v>
      </c>
      <c r="L1403" s="39">
        <v>0</v>
      </c>
      <c r="M1403" s="39">
        <v>847598</v>
      </c>
      <c r="N1403" s="39">
        <v>0</v>
      </c>
      <c r="O1403" s="39">
        <v>0</v>
      </c>
      <c r="P1403" s="39">
        <v>0</v>
      </c>
      <c r="Q1403" s="39">
        <v>0</v>
      </c>
      <c r="R1403" s="39">
        <v>0</v>
      </c>
      <c r="S1403" s="39">
        <v>0</v>
      </c>
      <c r="T1403" s="39">
        <v>0</v>
      </c>
      <c r="U1403" s="39">
        <v>0</v>
      </c>
      <c r="V1403" s="39">
        <v>0</v>
      </c>
      <c r="W1403" s="39">
        <v>0</v>
      </c>
      <c r="X1403" s="39">
        <v>0</v>
      </c>
      <c r="Y1403" s="39">
        <v>0</v>
      </c>
      <c r="Z1403" s="39">
        <v>0</v>
      </c>
      <c r="AA1403" s="39">
        <v>0</v>
      </c>
      <c r="AB1403" s="41" t="s">
        <v>1212</v>
      </c>
    </row>
    <row r="1404" spans="1:28" ht="35.25" customHeight="1">
      <c r="A1404" s="11">
        <v>1</v>
      </c>
      <c r="B1404" s="2">
        <f>SUBTOTAL(103,$A$800:A1404)</f>
        <v>601</v>
      </c>
      <c r="C1404" s="8" t="s">
        <v>471</v>
      </c>
      <c r="D1404" s="36">
        <f t="shared" si="70"/>
        <v>326065</v>
      </c>
      <c r="E1404" s="39">
        <v>0</v>
      </c>
      <c r="F1404" s="39">
        <v>0</v>
      </c>
      <c r="G1404" s="39">
        <v>0</v>
      </c>
      <c r="H1404" s="39">
        <v>0</v>
      </c>
      <c r="I1404" s="39">
        <v>326065</v>
      </c>
      <c r="J1404" s="39">
        <v>0</v>
      </c>
      <c r="K1404" s="40">
        <v>0</v>
      </c>
      <c r="L1404" s="39">
        <v>0</v>
      </c>
      <c r="M1404" s="39">
        <v>0</v>
      </c>
      <c r="N1404" s="39">
        <v>0</v>
      </c>
      <c r="O1404" s="39">
        <v>0</v>
      </c>
      <c r="P1404" s="39">
        <v>0</v>
      </c>
      <c r="Q1404" s="39">
        <v>0</v>
      </c>
      <c r="R1404" s="39">
        <v>0</v>
      </c>
      <c r="S1404" s="39">
        <v>0</v>
      </c>
      <c r="T1404" s="39">
        <v>0</v>
      </c>
      <c r="U1404" s="39">
        <v>0</v>
      </c>
      <c r="V1404" s="39">
        <v>0</v>
      </c>
      <c r="W1404" s="39">
        <v>0</v>
      </c>
      <c r="X1404" s="39">
        <v>0</v>
      </c>
      <c r="Y1404" s="39">
        <v>0</v>
      </c>
      <c r="Z1404" s="39">
        <v>0</v>
      </c>
      <c r="AA1404" s="39">
        <v>0</v>
      </c>
      <c r="AB1404" s="41" t="s">
        <v>1212</v>
      </c>
    </row>
    <row r="1405" spans="1:28" ht="35.25" customHeight="1">
      <c r="A1405" s="11">
        <v>1</v>
      </c>
      <c r="B1405" s="2">
        <f>SUBTOTAL(103,$A$800:A1405)</f>
        <v>602</v>
      </c>
      <c r="C1405" s="8" t="s">
        <v>565</v>
      </c>
      <c r="D1405" s="36">
        <f t="shared" si="70"/>
        <v>392648</v>
      </c>
      <c r="E1405" s="39">
        <v>0</v>
      </c>
      <c r="F1405" s="39">
        <v>0</v>
      </c>
      <c r="G1405" s="39">
        <v>0</v>
      </c>
      <c r="H1405" s="39">
        <v>0</v>
      </c>
      <c r="I1405" s="39">
        <v>0</v>
      </c>
      <c r="J1405" s="39">
        <v>0</v>
      </c>
      <c r="K1405" s="40">
        <v>0</v>
      </c>
      <c r="L1405" s="39">
        <v>0</v>
      </c>
      <c r="M1405" s="39">
        <v>0</v>
      </c>
      <c r="N1405" s="39">
        <v>0</v>
      </c>
      <c r="O1405" s="39">
        <v>392648</v>
      </c>
      <c r="P1405" s="39">
        <v>0</v>
      </c>
      <c r="Q1405" s="39">
        <v>0</v>
      </c>
      <c r="R1405" s="39">
        <v>0</v>
      </c>
      <c r="S1405" s="39">
        <v>0</v>
      </c>
      <c r="T1405" s="39">
        <v>0</v>
      </c>
      <c r="U1405" s="39">
        <v>0</v>
      </c>
      <c r="V1405" s="39">
        <v>0</v>
      </c>
      <c r="W1405" s="39">
        <v>0</v>
      </c>
      <c r="X1405" s="39">
        <v>0</v>
      </c>
      <c r="Y1405" s="39">
        <v>0</v>
      </c>
      <c r="Z1405" s="39">
        <v>0</v>
      </c>
      <c r="AA1405" s="39">
        <v>0</v>
      </c>
      <c r="AB1405" s="41" t="s">
        <v>1212</v>
      </c>
    </row>
    <row r="1406" spans="1:28" ht="35.25" customHeight="1">
      <c r="A1406" s="11">
        <v>1</v>
      </c>
      <c r="B1406" s="2">
        <f>SUBTOTAL(103,$A$800:A1406)</f>
        <v>603</v>
      </c>
      <c r="C1406" s="8" t="s">
        <v>365</v>
      </c>
      <c r="D1406" s="36">
        <f t="shared" si="70"/>
        <v>748910.22</v>
      </c>
      <c r="E1406" s="39">
        <v>0</v>
      </c>
      <c r="F1406" s="39">
        <v>0</v>
      </c>
      <c r="G1406" s="39">
        <v>0</v>
      </c>
      <c r="H1406" s="39">
        <v>0</v>
      </c>
      <c r="I1406" s="39">
        <v>0</v>
      </c>
      <c r="J1406" s="39">
        <v>0</v>
      </c>
      <c r="K1406" s="40">
        <v>0</v>
      </c>
      <c r="L1406" s="39">
        <v>0</v>
      </c>
      <c r="M1406" s="39">
        <v>748910.22</v>
      </c>
      <c r="N1406" s="39">
        <v>0</v>
      </c>
      <c r="O1406" s="39">
        <v>0</v>
      </c>
      <c r="P1406" s="39">
        <v>0</v>
      </c>
      <c r="Q1406" s="39">
        <v>0</v>
      </c>
      <c r="R1406" s="39">
        <v>0</v>
      </c>
      <c r="S1406" s="39">
        <v>0</v>
      </c>
      <c r="T1406" s="39">
        <v>0</v>
      </c>
      <c r="U1406" s="39">
        <v>0</v>
      </c>
      <c r="V1406" s="39">
        <v>0</v>
      </c>
      <c r="W1406" s="39">
        <v>0</v>
      </c>
      <c r="X1406" s="39">
        <v>0</v>
      </c>
      <c r="Y1406" s="39">
        <v>0</v>
      </c>
      <c r="Z1406" s="39">
        <v>0</v>
      </c>
      <c r="AA1406" s="39">
        <v>0</v>
      </c>
      <c r="AB1406" s="41" t="s">
        <v>1212</v>
      </c>
    </row>
    <row r="1407" spans="1:28" ht="35.25" customHeight="1">
      <c r="A1407" s="11">
        <v>1</v>
      </c>
      <c r="B1407" s="2">
        <f>SUBTOTAL(103,$A$800:A1407)</f>
        <v>604</v>
      </c>
      <c r="C1407" s="8" t="s">
        <v>375</v>
      </c>
      <c r="D1407" s="36">
        <f t="shared" si="70"/>
        <v>33286</v>
      </c>
      <c r="E1407" s="39">
        <v>33286</v>
      </c>
      <c r="F1407" s="39">
        <v>0</v>
      </c>
      <c r="G1407" s="39">
        <v>0</v>
      </c>
      <c r="H1407" s="39">
        <v>0</v>
      </c>
      <c r="I1407" s="39">
        <v>0</v>
      </c>
      <c r="J1407" s="39">
        <v>0</v>
      </c>
      <c r="K1407" s="40">
        <v>0</v>
      </c>
      <c r="L1407" s="39">
        <v>0</v>
      </c>
      <c r="M1407" s="39">
        <v>0</v>
      </c>
      <c r="N1407" s="39">
        <v>0</v>
      </c>
      <c r="O1407" s="39">
        <v>0</v>
      </c>
      <c r="P1407" s="39">
        <v>0</v>
      </c>
      <c r="Q1407" s="39">
        <v>0</v>
      </c>
      <c r="R1407" s="39">
        <v>0</v>
      </c>
      <c r="S1407" s="39">
        <v>0</v>
      </c>
      <c r="T1407" s="39">
        <v>0</v>
      </c>
      <c r="U1407" s="39">
        <v>0</v>
      </c>
      <c r="V1407" s="39">
        <v>0</v>
      </c>
      <c r="W1407" s="39">
        <v>0</v>
      </c>
      <c r="X1407" s="39">
        <v>0</v>
      </c>
      <c r="Y1407" s="39">
        <v>0</v>
      </c>
      <c r="Z1407" s="39">
        <v>0</v>
      </c>
      <c r="AA1407" s="39">
        <v>0</v>
      </c>
      <c r="AB1407" s="41" t="s">
        <v>1212</v>
      </c>
    </row>
    <row r="1408" spans="1:28" ht="35.25" customHeight="1">
      <c r="A1408" s="11">
        <v>1</v>
      </c>
      <c r="B1408" s="2">
        <f>SUBTOTAL(103,$A$800:A1408)</f>
        <v>605</v>
      </c>
      <c r="C1408" s="8" t="s">
        <v>1319</v>
      </c>
      <c r="D1408" s="36">
        <f t="shared" si="70"/>
        <v>2613898</v>
      </c>
      <c r="E1408" s="39">
        <v>0</v>
      </c>
      <c r="F1408" s="39">
        <v>0</v>
      </c>
      <c r="G1408" s="39">
        <v>0</v>
      </c>
      <c r="H1408" s="39">
        <v>0</v>
      </c>
      <c r="I1408" s="39">
        <v>0</v>
      </c>
      <c r="J1408" s="39">
        <v>0</v>
      </c>
      <c r="K1408" s="40">
        <v>0</v>
      </c>
      <c r="L1408" s="39">
        <v>0</v>
      </c>
      <c r="M1408" s="39">
        <v>2613898</v>
      </c>
      <c r="N1408" s="39">
        <v>0</v>
      </c>
      <c r="O1408" s="39">
        <v>0</v>
      </c>
      <c r="P1408" s="39">
        <v>0</v>
      </c>
      <c r="Q1408" s="39">
        <v>0</v>
      </c>
      <c r="R1408" s="39">
        <v>0</v>
      </c>
      <c r="S1408" s="39">
        <v>0</v>
      </c>
      <c r="T1408" s="39">
        <v>0</v>
      </c>
      <c r="U1408" s="39">
        <v>0</v>
      </c>
      <c r="V1408" s="39">
        <v>0</v>
      </c>
      <c r="W1408" s="39">
        <v>0</v>
      </c>
      <c r="X1408" s="39">
        <v>0</v>
      </c>
      <c r="Y1408" s="39">
        <v>0</v>
      </c>
      <c r="Z1408" s="39">
        <v>0</v>
      </c>
      <c r="AA1408" s="39">
        <v>0</v>
      </c>
      <c r="AB1408" s="41" t="s">
        <v>1212</v>
      </c>
    </row>
    <row r="1409" spans="1:28" ht="35.25" customHeight="1">
      <c r="A1409" s="11">
        <v>1</v>
      </c>
      <c r="B1409" s="2">
        <f>SUBTOTAL(103,$A$800:A1409)</f>
        <v>606</v>
      </c>
      <c r="C1409" s="8" t="s">
        <v>147</v>
      </c>
      <c r="D1409" s="36">
        <f t="shared" si="70"/>
        <v>540387</v>
      </c>
      <c r="E1409" s="39">
        <v>0</v>
      </c>
      <c r="F1409" s="39">
        <v>0</v>
      </c>
      <c r="G1409" s="39">
        <v>0</v>
      </c>
      <c r="H1409" s="39">
        <v>0</v>
      </c>
      <c r="I1409" s="39">
        <v>0</v>
      </c>
      <c r="J1409" s="39">
        <v>0</v>
      </c>
      <c r="K1409" s="40">
        <v>0</v>
      </c>
      <c r="L1409" s="39">
        <v>0</v>
      </c>
      <c r="M1409" s="39">
        <v>540387</v>
      </c>
      <c r="N1409" s="39">
        <v>0</v>
      </c>
      <c r="O1409" s="39">
        <v>0</v>
      </c>
      <c r="P1409" s="39">
        <v>0</v>
      </c>
      <c r="Q1409" s="39">
        <v>0</v>
      </c>
      <c r="R1409" s="39">
        <v>0</v>
      </c>
      <c r="S1409" s="39">
        <v>0</v>
      </c>
      <c r="T1409" s="39">
        <v>0</v>
      </c>
      <c r="U1409" s="39">
        <v>0</v>
      </c>
      <c r="V1409" s="39">
        <v>0</v>
      </c>
      <c r="W1409" s="39">
        <v>0</v>
      </c>
      <c r="X1409" s="39">
        <v>0</v>
      </c>
      <c r="Y1409" s="39">
        <v>0</v>
      </c>
      <c r="Z1409" s="39">
        <v>0</v>
      </c>
      <c r="AA1409" s="39">
        <v>0</v>
      </c>
      <c r="AB1409" s="41" t="s">
        <v>1212</v>
      </c>
    </row>
    <row r="1410" spans="1:28" ht="35.25" customHeight="1">
      <c r="A1410" s="11">
        <v>1</v>
      </c>
      <c r="B1410" s="2">
        <f>SUBTOTAL(103,$A$800:A1410)</f>
        <v>607</v>
      </c>
      <c r="C1410" s="8" t="s">
        <v>367</v>
      </c>
      <c r="D1410" s="36">
        <f t="shared" si="70"/>
        <v>630000</v>
      </c>
      <c r="E1410" s="39">
        <v>0</v>
      </c>
      <c r="F1410" s="39">
        <v>0</v>
      </c>
      <c r="G1410" s="39">
        <v>0</v>
      </c>
      <c r="H1410" s="39">
        <v>0</v>
      </c>
      <c r="I1410" s="39">
        <v>0</v>
      </c>
      <c r="J1410" s="39">
        <v>0</v>
      </c>
      <c r="K1410" s="40">
        <v>0</v>
      </c>
      <c r="L1410" s="39">
        <v>0</v>
      </c>
      <c r="M1410" s="39">
        <v>0</v>
      </c>
      <c r="N1410" s="39">
        <v>0</v>
      </c>
      <c r="O1410" s="39">
        <v>630000</v>
      </c>
      <c r="P1410" s="39">
        <v>0</v>
      </c>
      <c r="Q1410" s="39">
        <v>0</v>
      </c>
      <c r="R1410" s="39">
        <v>0</v>
      </c>
      <c r="S1410" s="39">
        <v>0</v>
      </c>
      <c r="T1410" s="39">
        <v>0</v>
      </c>
      <c r="U1410" s="39">
        <v>0</v>
      </c>
      <c r="V1410" s="39">
        <v>0</v>
      </c>
      <c r="W1410" s="39">
        <v>0</v>
      </c>
      <c r="X1410" s="39">
        <v>0</v>
      </c>
      <c r="Y1410" s="39">
        <v>0</v>
      </c>
      <c r="Z1410" s="39">
        <v>0</v>
      </c>
      <c r="AA1410" s="39">
        <v>0</v>
      </c>
      <c r="AB1410" s="41" t="s">
        <v>1212</v>
      </c>
    </row>
    <row r="1411" spans="1:28" ht="35.25" customHeight="1">
      <c r="A1411" s="11">
        <v>1</v>
      </c>
      <c r="B1411" s="2">
        <f>SUBTOTAL(103,$A$800:A1411)</f>
        <v>608</v>
      </c>
      <c r="C1411" s="8" t="s">
        <v>724</v>
      </c>
      <c r="D1411" s="36">
        <f t="shared" si="70"/>
        <v>611000</v>
      </c>
      <c r="E1411" s="39">
        <v>0</v>
      </c>
      <c r="F1411" s="39">
        <v>0</v>
      </c>
      <c r="G1411" s="39">
        <v>611000</v>
      </c>
      <c r="H1411" s="39">
        <v>0</v>
      </c>
      <c r="I1411" s="39">
        <v>0</v>
      </c>
      <c r="J1411" s="39">
        <v>0</v>
      </c>
      <c r="K1411" s="40">
        <v>0</v>
      </c>
      <c r="L1411" s="39">
        <v>0</v>
      </c>
      <c r="M1411" s="39">
        <v>0</v>
      </c>
      <c r="N1411" s="39">
        <v>0</v>
      </c>
      <c r="O1411" s="39">
        <v>0</v>
      </c>
      <c r="P1411" s="39">
        <v>0</v>
      </c>
      <c r="Q1411" s="39">
        <v>0</v>
      </c>
      <c r="R1411" s="39">
        <v>0</v>
      </c>
      <c r="S1411" s="39">
        <v>0</v>
      </c>
      <c r="T1411" s="39">
        <v>0</v>
      </c>
      <c r="U1411" s="39">
        <v>0</v>
      </c>
      <c r="V1411" s="39">
        <v>0</v>
      </c>
      <c r="W1411" s="39">
        <v>0</v>
      </c>
      <c r="X1411" s="39">
        <v>0</v>
      </c>
      <c r="Y1411" s="39">
        <v>0</v>
      </c>
      <c r="Z1411" s="39">
        <v>0</v>
      </c>
      <c r="AA1411" s="39">
        <v>0</v>
      </c>
      <c r="AB1411" s="41" t="s">
        <v>1212</v>
      </c>
    </row>
    <row r="1412" spans="1:28" ht="35.25" customHeight="1">
      <c r="A1412" s="11">
        <v>1</v>
      </c>
      <c r="B1412" s="2">
        <f>SUBTOTAL(103,$A$800:A1412)</f>
        <v>609</v>
      </c>
      <c r="C1412" s="8" t="s">
        <v>615</v>
      </c>
      <c r="D1412" s="36">
        <f t="shared" si="70"/>
        <v>592479</v>
      </c>
      <c r="E1412" s="39">
        <v>0</v>
      </c>
      <c r="F1412" s="39">
        <v>0</v>
      </c>
      <c r="G1412" s="39">
        <v>0</v>
      </c>
      <c r="H1412" s="39">
        <v>0</v>
      </c>
      <c r="I1412" s="39">
        <v>0</v>
      </c>
      <c r="J1412" s="39">
        <v>0</v>
      </c>
      <c r="K1412" s="40">
        <v>0</v>
      </c>
      <c r="L1412" s="39">
        <v>0</v>
      </c>
      <c r="M1412" s="39">
        <v>0</v>
      </c>
      <c r="N1412" s="39">
        <v>0</v>
      </c>
      <c r="O1412" s="39">
        <v>592479</v>
      </c>
      <c r="P1412" s="39">
        <v>0</v>
      </c>
      <c r="Q1412" s="39">
        <v>0</v>
      </c>
      <c r="R1412" s="39">
        <v>0</v>
      </c>
      <c r="S1412" s="39">
        <v>0</v>
      </c>
      <c r="T1412" s="39">
        <v>0</v>
      </c>
      <c r="U1412" s="39">
        <v>0</v>
      </c>
      <c r="V1412" s="39">
        <v>0</v>
      </c>
      <c r="W1412" s="39">
        <v>0</v>
      </c>
      <c r="X1412" s="39">
        <v>0</v>
      </c>
      <c r="Y1412" s="39">
        <v>0</v>
      </c>
      <c r="Z1412" s="39">
        <v>0</v>
      </c>
      <c r="AA1412" s="39">
        <v>0</v>
      </c>
      <c r="AB1412" s="41" t="s">
        <v>1212</v>
      </c>
    </row>
    <row r="1413" spans="1:28" ht="35.25" customHeight="1">
      <c r="A1413" s="11">
        <v>1</v>
      </c>
      <c r="B1413" s="2">
        <f>SUBTOTAL(103,$A$800:A1413)</f>
        <v>610</v>
      </c>
      <c r="C1413" s="8" t="s">
        <v>548</v>
      </c>
      <c r="D1413" s="36">
        <f t="shared" si="70"/>
        <v>993600</v>
      </c>
      <c r="E1413" s="39">
        <v>0</v>
      </c>
      <c r="F1413" s="39">
        <v>0</v>
      </c>
      <c r="G1413" s="39">
        <v>0</v>
      </c>
      <c r="H1413" s="39">
        <v>0</v>
      </c>
      <c r="I1413" s="39">
        <v>0</v>
      </c>
      <c r="J1413" s="39">
        <v>0</v>
      </c>
      <c r="K1413" s="40">
        <v>0</v>
      </c>
      <c r="L1413" s="39">
        <v>0</v>
      </c>
      <c r="M1413" s="39">
        <v>0</v>
      </c>
      <c r="N1413" s="39">
        <v>0</v>
      </c>
      <c r="O1413" s="39">
        <v>993600</v>
      </c>
      <c r="P1413" s="39">
        <v>0</v>
      </c>
      <c r="Q1413" s="39">
        <v>0</v>
      </c>
      <c r="R1413" s="39">
        <v>0</v>
      </c>
      <c r="S1413" s="39">
        <v>0</v>
      </c>
      <c r="T1413" s="39">
        <v>0</v>
      </c>
      <c r="U1413" s="39">
        <v>0</v>
      </c>
      <c r="V1413" s="39">
        <v>0</v>
      </c>
      <c r="W1413" s="39">
        <v>0</v>
      </c>
      <c r="X1413" s="39">
        <v>0</v>
      </c>
      <c r="Y1413" s="39">
        <v>0</v>
      </c>
      <c r="Z1413" s="39">
        <v>0</v>
      </c>
      <c r="AA1413" s="39">
        <v>0</v>
      </c>
      <c r="AB1413" s="41" t="s">
        <v>1212</v>
      </c>
    </row>
    <row r="1414" spans="1:28" ht="35.25" customHeight="1">
      <c r="A1414" s="11">
        <v>1</v>
      </c>
      <c r="B1414" s="2">
        <f>SUBTOTAL(103,$A$800:A1414)</f>
        <v>611</v>
      </c>
      <c r="C1414" s="8" t="s">
        <v>616</v>
      </c>
      <c r="D1414" s="36">
        <f t="shared" si="70"/>
        <v>180492</v>
      </c>
      <c r="E1414" s="39">
        <v>0</v>
      </c>
      <c r="F1414" s="39">
        <v>0</v>
      </c>
      <c r="G1414" s="39">
        <v>0</v>
      </c>
      <c r="H1414" s="39">
        <v>0</v>
      </c>
      <c r="I1414" s="39">
        <v>0</v>
      </c>
      <c r="J1414" s="39">
        <v>0</v>
      </c>
      <c r="K1414" s="40">
        <v>0</v>
      </c>
      <c r="L1414" s="39">
        <v>0</v>
      </c>
      <c r="M1414" s="39">
        <v>0</v>
      </c>
      <c r="N1414" s="39">
        <v>0</v>
      </c>
      <c r="O1414" s="39">
        <v>180492</v>
      </c>
      <c r="P1414" s="39">
        <v>0</v>
      </c>
      <c r="Q1414" s="39">
        <v>0</v>
      </c>
      <c r="R1414" s="39">
        <v>0</v>
      </c>
      <c r="S1414" s="39">
        <v>0</v>
      </c>
      <c r="T1414" s="39">
        <v>0</v>
      </c>
      <c r="U1414" s="39">
        <v>0</v>
      </c>
      <c r="V1414" s="39">
        <v>0</v>
      </c>
      <c r="W1414" s="39">
        <v>0</v>
      </c>
      <c r="X1414" s="39">
        <v>0</v>
      </c>
      <c r="Y1414" s="39">
        <v>0</v>
      </c>
      <c r="Z1414" s="39">
        <v>0</v>
      </c>
      <c r="AA1414" s="39">
        <v>0</v>
      </c>
      <c r="AB1414" s="41" t="s">
        <v>1212</v>
      </c>
    </row>
    <row r="1415" spans="1:28" ht="35.25" customHeight="1">
      <c r="A1415" s="11">
        <v>1</v>
      </c>
      <c r="B1415" s="2">
        <f>SUBTOTAL(103,$A$800:A1415)</f>
        <v>612</v>
      </c>
      <c r="C1415" s="8" t="s">
        <v>671</v>
      </c>
      <c r="D1415" s="36">
        <f t="shared" si="70"/>
        <v>191713.54</v>
      </c>
      <c r="E1415" s="39">
        <v>0</v>
      </c>
      <c r="F1415" s="39">
        <v>0</v>
      </c>
      <c r="G1415" s="39">
        <v>191713.54</v>
      </c>
      <c r="H1415" s="39">
        <v>0</v>
      </c>
      <c r="I1415" s="39">
        <v>0</v>
      </c>
      <c r="J1415" s="39">
        <v>0</v>
      </c>
      <c r="K1415" s="40">
        <v>0</v>
      </c>
      <c r="L1415" s="39">
        <v>0</v>
      </c>
      <c r="M1415" s="39">
        <v>0</v>
      </c>
      <c r="N1415" s="39">
        <v>0</v>
      </c>
      <c r="O1415" s="39">
        <v>0</v>
      </c>
      <c r="P1415" s="39">
        <v>0</v>
      </c>
      <c r="Q1415" s="39">
        <v>0</v>
      </c>
      <c r="R1415" s="39">
        <v>0</v>
      </c>
      <c r="S1415" s="39">
        <v>0</v>
      </c>
      <c r="T1415" s="39">
        <v>0</v>
      </c>
      <c r="U1415" s="39">
        <v>0</v>
      </c>
      <c r="V1415" s="39">
        <v>0</v>
      </c>
      <c r="W1415" s="39">
        <v>0</v>
      </c>
      <c r="X1415" s="39">
        <v>0</v>
      </c>
      <c r="Y1415" s="39">
        <v>0</v>
      </c>
      <c r="Z1415" s="39">
        <v>0</v>
      </c>
      <c r="AA1415" s="39">
        <v>0</v>
      </c>
      <c r="AB1415" s="41" t="s">
        <v>1212</v>
      </c>
    </row>
    <row r="1416" spans="1:28" ht="35.25" customHeight="1">
      <c r="A1416" s="11">
        <v>1</v>
      </c>
      <c r="B1416" s="2">
        <f>SUBTOTAL(103,$A$800:A1416)</f>
        <v>613</v>
      </c>
      <c r="C1416" s="8" t="s">
        <v>566</v>
      </c>
      <c r="D1416" s="36">
        <f t="shared" si="70"/>
        <v>700265</v>
      </c>
      <c r="E1416" s="39">
        <v>0</v>
      </c>
      <c r="F1416" s="39">
        <v>0</v>
      </c>
      <c r="G1416" s="39">
        <v>0</v>
      </c>
      <c r="H1416" s="39">
        <v>0</v>
      </c>
      <c r="I1416" s="39">
        <v>0</v>
      </c>
      <c r="J1416" s="39">
        <v>0</v>
      </c>
      <c r="K1416" s="40">
        <v>0</v>
      </c>
      <c r="L1416" s="39">
        <v>0</v>
      </c>
      <c r="M1416" s="39">
        <v>0</v>
      </c>
      <c r="N1416" s="39">
        <v>0</v>
      </c>
      <c r="O1416" s="39">
        <v>700265</v>
      </c>
      <c r="P1416" s="39">
        <v>0</v>
      </c>
      <c r="Q1416" s="39">
        <v>0</v>
      </c>
      <c r="R1416" s="39">
        <v>0</v>
      </c>
      <c r="S1416" s="39">
        <v>0</v>
      </c>
      <c r="T1416" s="39">
        <v>0</v>
      </c>
      <c r="U1416" s="39">
        <v>0</v>
      </c>
      <c r="V1416" s="39">
        <v>0</v>
      </c>
      <c r="W1416" s="39">
        <v>0</v>
      </c>
      <c r="X1416" s="39">
        <v>0</v>
      </c>
      <c r="Y1416" s="39">
        <v>0</v>
      </c>
      <c r="Z1416" s="39">
        <v>0</v>
      </c>
      <c r="AA1416" s="39">
        <v>0</v>
      </c>
      <c r="AB1416" s="41" t="s">
        <v>1212</v>
      </c>
    </row>
    <row r="1417" spans="1:28" ht="35.25" customHeight="1">
      <c r="A1417" s="11">
        <v>1</v>
      </c>
      <c r="B1417" s="2">
        <f>SUBTOTAL(103,$A$800:A1417)</f>
        <v>614</v>
      </c>
      <c r="C1417" s="8" t="s">
        <v>579</v>
      </c>
      <c r="D1417" s="36">
        <f t="shared" si="70"/>
        <v>283281.95</v>
      </c>
      <c r="E1417" s="39">
        <v>0</v>
      </c>
      <c r="F1417" s="39">
        <v>0</v>
      </c>
      <c r="G1417" s="39">
        <v>283281.95</v>
      </c>
      <c r="H1417" s="39">
        <v>0</v>
      </c>
      <c r="I1417" s="39">
        <v>0</v>
      </c>
      <c r="J1417" s="39">
        <v>0</v>
      </c>
      <c r="K1417" s="40">
        <v>0</v>
      </c>
      <c r="L1417" s="39">
        <v>0</v>
      </c>
      <c r="M1417" s="39">
        <v>0</v>
      </c>
      <c r="N1417" s="39">
        <v>0</v>
      </c>
      <c r="O1417" s="39">
        <v>0</v>
      </c>
      <c r="P1417" s="39">
        <v>0</v>
      </c>
      <c r="Q1417" s="39">
        <v>0</v>
      </c>
      <c r="R1417" s="39">
        <v>0</v>
      </c>
      <c r="S1417" s="39">
        <v>0</v>
      </c>
      <c r="T1417" s="39">
        <v>0</v>
      </c>
      <c r="U1417" s="39">
        <v>0</v>
      </c>
      <c r="V1417" s="39">
        <v>0</v>
      </c>
      <c r="W1417" s="39">
        <v>0</v>
      </c>
      <c r="X1417" s="39">
        <v>0</v>
      </c>
      <c r="Y1417" s="39">
        <v>0</v>
      </c>
      <c r="Z1417" s="39">
        <v>0</v>
      </c>
      <c r="AA1417" s="39">
        <v>0</v>
      </c>
      <c r="AB1417" s="41" t="s">
        <v>1212</v>
      </c>
    </row>
    <row r="1418" spans="1:28" ht="35.25" customHeight="1">
      <c r="A1418" s="11">
        <v>1</v>
      </c>
      <c r="B1418" s="2">
        <f>SUBTOTAL(103,$A$800:A1418)</f>
        <v>615</v>
      </c>
      <c r="C1418" s="8" t="s">
        <v>1357</v>
      </c>
      <c r="D1418" s="36">
        <f t="shared" si="70"/>
        <v>1314012.4800000002</v>
      </c>
      <c r="E1418" s="39">
        <v>0</v>
      </c>
      <c r="F1418" s="39">
        <v>0</v>
      </c>
      <c r="G1418" s="39">
        <v>1229656.9100000001</v>
      </c>
      <c r="H1418" s="39">
        <v>0</v>
      </c>
      <c r="I1418" s="39">
        <v>84355.57</v>
      </c>
      <c r="J1418" s="39">
        <v>0</v>
      </c>
      <c r="K1418" s="40">
        <v>0</v>
      </c>
      <c r="L1418" s="39">
        <v>0</v>
      </c>
      <c r="M1418" s="39">
        <v>0</v>
      </c>
      <c r="N1418" s="39">
        <v>0</v>
      </c>
      <c r="O1418" s="39">
        <v>0</v>
      </c>
      <c r="P1418" s="39">
        <v>0</v>
      </c>
      <c r="Q1418" s="39">
        <v>0</v>
      </c>
      <c r="R1418" s="39">
        <v>0</v>
      </c>
      <c r="S1418" s="39">
        <v>0</v>
      </c>
      <c r="T1418" s="39">
        <v>0</v>
      </c>
      <c r="U1418" s="39">
        <v>0</v>
      </c>
      <c r="V1418" s="39">
        <v>0</v>
      </c>
      <c r="W1418" s="39">
        <v>0</v>
      </c>
      <c r="X1418" s="39">
        <v>0</v>
      </c>
      <c r="Y1418" s="39">
        <v>0</v>
      </c>
      <c r="Z1418" s="39">
        <v>0</v>
      </c>
      <c r="AA1418" s="39">
        <v>0</v>
      </c>
      <c r="AB1418" s="41" t="s">
        <v>1212</v>
      </c>
    </row>
    <row r="1419" spans="1:28" ht="35.25" customHeight="1">
      <c r="A1419" s="11">
        <v>1</v>
      </c>
      <c r="B1419" s="2">
        <f>SUBTOTAL(103,$A$800:A1419)</f>
        <v>616</v>
      </c>
      <c r="C1419" s="8" t="s">
        <v>873</v>
      </c>
      <c r="D1419" s="36">
        <f t="shared" si="70"/>
        <v>1850000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0</v>
      </c>
      <c r="K1419" s="40">
        <v>1</v>
      </c>
      <c r="L1419" s="39">
        <v>1850000</v>
      </c>
      <c r="M1419" s="39">
        <v>0</v>
      </c>
      <c r="N1419" s="39">
        <v>0</v>
      </c>
      <c r="O1419" s="39">
        <v>0</v>
      </c>
      <c r="P1419" s="39">
        <v>0</v>
      </c>
      <c r="Q1419" s="39">
        <v>0</v>
      </c>
      <c r="R1419" s="39">
        <v>0</v>
      </c>
      <c r="S1419" s="39">
        <v>0</v>
      </c>
      <c r="T1419" s="39">
        <v>0</v>
      </c>
      <c r="U1419" s="39">
        <v>0</v>
      </c>
      <c r="V1419" s="39">
        <v>0</v>
      </c>
      <c r="W1419" s="39">
        <v>0</v>
      </c>
      <c r="X1419" s="39">
        <v>0</v>
      </c>
      <c r="Y1419" s="39">
        <v>0</v>
      </c>
      <c r="Z1419" s="39">
        <v>0</v>
      </c>
      <c r="AA1419" s="39">
        <v>0</v>
      </c>
      <c r="AB1419" s="41" t="s">
        <v>1212</v>
      </c>
    </row>
    <row r="1420" spans="1:28" ht="35.25" customHeight="1">
      <c r="A1420" s="11">
        <v>1</v>
      </c>
      <c r="B1420" s="2">
        <f>SUBTOTAL(103,$A$800:A1420)</f>
        <v>617</v>
      </c>
      <c r="C1420" s="8" t="s">
        <v>588</v>
      </c>
      <c r="D1420" s="36">
        <f t="shared" si="70"/>
        <v>1149829</v>
      </c>
      <c r="E1420" s="39">
        <v>0</v>
      </c>
      <c r="F1420" s="39">
        <v>0</v>
      </c>
      <c r="G1420" s="39">
        <v>0</v>
      </c>
      <c r="H1420" s="39">
        <v>0</v>
      </c>
      <c r="I1420" s="39">
        <v>0</v>
      </c>
      <c r="J1420" s="39">
        <v>0</v>
      </c>
      <c r="K1420" s="40">
        <v>0</v>
      </c>
      <c r="L1420" s="39">
        <v>0</v>
      </c>
      <c r="M1420" s="39">
        <v>0</v>
      </c>
      <c r="N1420" s="39">
        <v>0</v>
      </c>
      <c r="O1420" s="39">
        <v>1149829</v>
      </c>
      <c r="P1420" s="39">
        <v>0</v>
      </c>
      <c r="Q1420" s="39">
        <v>0</v>
      </c>
      <c r="R1420" s="39">
        <v>0</v>
      </c>
      <c r="S1420" s="39">
        <v>0</v>
      </c>
      <c r="T1420" s="39">
        <v>0</v>
      </c>
      <c r="U1420" s="39">
        <v>0</v>
      </c>
      <c r="V1420" s="39">
        <v>0</v>
      </c>
      <c r="W1420" s="39">
        <v>0</v>
      </c>
      <c r="X1420" s="39">
        <v>0</v>
      </c>
      <c r="Y1420" s="39">
        <v>0</v>
      </c>
      <c r="Z1420" s="39">
        <v>0</v>
      </c>
      <c r="AA1420" s="39">
        <v>0</v>
      </c>
      <c r="AB1420" s="41" t="s">
        <v>1212</v>
      </c>
    </row>
    <row r="1421" spans="1:28" ht="35.25" customHeight="1">
      <c r="A1421" s="11">
        <v>1</v>
      </c>
      <c r="B1421" s="2">
        <f>SUBTOTAL(103,$A$800:A1421)</f>
        <v>618</v>
      </c>
      <c r="C1421" s="8" t="s">
        <v>359</v>
      </c>
      <c r="D1421" s="36">
        <f t="shared" si="70"/>
        <v>100000</v>
      </c>
      <c r="E1421" s="39">
        <v>0</v>
      </c>
      <c r="F1421" s="39">
        <v>0</v>
      </c>
      <c r="G1421" s="39">
        <v>0</v>
      </c>
      <c r="H1421" s="39">
        <v>0</v>
      </c>
      <c r="I1421" s="39">
        <v>0</v>
      </c>
      <c r="J1421" s="39">
        <v>0</v>
      </c>
      <c r="K1421" s="40">
        <v>1</v>
      </c>
      <c r="L1421" s="39">
        <v>100000</v>
      </c>
      <c r="M1421" s="39">
        <v>0</v>
      </c>
      <c r="N1421" s="39">
        <v>0</v>
      </c>
      <c r="O1421" s="39">
        <v>0</v>
      </c>
      <c r="P1421" s="39">
        <v>0</v>
      </c>
      <c r="Q1421" s="39">
        <v>0</v>
      </c>
      <c r="R1421" s="39">
        <v>0</v>
      </c>
      <c r="S1421" s="39">
        <v>0</v>
      </c>
      <c r="T1421" s="39">
        <v>0</v>
      </c>
      <c r="U1421" s="39">
        <v>0</v>
      </c>
      <c r="V1421" s="39">
        <v>0</v>
      </c>
      <c r="W1421" s="39">
        <v>0</v>
      </c>
      <c r="X1421" s="39">
        <v>0</v>
      </c>
      <c r="Y1421" s="39">
        <v>0</v>
      </c>
      <c r="Z1421" s="39">
        <v>0</v>
      </c>
      <c r="AA1421" s="39">
        <v>0</v>
      </c>
      <c r="AB1421" s="41" t="s">
        <v>1212</v>
      </c>
    </row>
    <row r="1422" spans="1:28" ht="35.25" customHeight="1">
      <c r="A1422" s="11">
        <v>1</v>
      </c>
      <c r="B1422" s="2">
        <f>SUBTOTAL(103,$A$800:A1422)</f>
        <v>619</v>
      </c>
      <c r="C1422" s="8" t="s">
        <v>409</v>
      </c>
      <c r="D1422" s="36">
        <f aca="true" t="shared" si="71" ref="D1422:D1477">E1422+F1422+G1422+H1422+I1422+J1422+L1422+M1422+N1422+O1422+P1422+Q1422+R1422+S1422+T1422+U1422+V1422+W1422+X1422+Y1422+Z1422+AA1422</f>
        <v>482000</v>
      </c>
      <c r="E1422" s="39">
        <v>0</v>
      </c>
      <c r="F1422" s="39">
        <v>0</v>
      </c>
      <c r="G1422" s="39">
        <v>0</v>
      </c>
      <c r="H1422" s="39">
        <v>0</v>
      </c>
      <c r="I1422" s="39">
        <v>0</v>
      </c>
      <c r="J1422" s="39">
        <v>0</v>
      </c>
      <c r="K1422" s="40">
        <v>0</v>
      </c>
      <c r="L1422" s="39">
        <v>0</v>
      </c>
      <c r="M1422" s="39">
        <v>0</v>
      </c>
      <c r="N1422" s="39">
        <v>0</v>
      </c>
      <c r="O1422" s="39">
        <v>482000</v>
      </c>
      <c r="P1422" s="39">
        <v>0</v>
      </c>
      <c r="Q1422" s="39">
        <v>0</v>
      </c>
      <c r="R1422" s="39">
        <v>0</v>
      </c>
      <c r="S1422" s="39">
        <v>0</v>
      </c>
      <c r="T1422" s="39">
        <v>0</v>
      </c>
      <c r="U1422" s="39">
        <v>0</v>
      </c>
      <c r="V1422" s="39">
        <v>0</v>
      </c>
      <c r="W1422" s="39">
        <v>0</v>
      </c>
      <c r="X1422" s="39">
        <v>0</v>
      </c>
      <c r="Y1422" s="39">
        <v>0</v>
      </c>
      <c r="Z1422" s="39">
        <v>0</v>
      </c>
      <c r="AA1422" s="39">
        <v>0</v>
      </c>
      <c r="AB1422" s="41" t="s">
        <v>1212</v>
      </c>
    </row>
    <row r="1423" spans="1:28" ht="35.25" customHeight="1">
      <c r="A1423" s="11">
        <v>1</v>
      </c>
      <c r="B1423" s="2">
        <f>SUBTOTAL(103,$A$800:A1423)</f>
        <v>620</v>
      </c>
      <c r="C1423" s="8" t="s">
        <v>444</v>
      </c>
      <c r="D1423" s="36">
        <f t="shared" si="71"/>
        <v>73500</v>
      </c>
      <c r="E1423" s="39">
        <v>0</v>
      </c>
      <c r="F1423" s="39">
        <v>0</v>
      </c>
      <c r="G1423" s="39">
        <v>0</v>
      </c>
      <c r="H1423" s="39">
        <v>0</v>
      </c>
      <c r="I1423" s="39">
        <v>0</v>
      </c>
      <c r="J1423" s="39">
        <v>0</v>
      </c>
      <c r="K1423" s="40">
        <v>0</v>
      </c>
      <c r="L1423" s="39">
        <v>0</v>
      </c>
      <c r="M1423" s="39">
        <v>0</v>
      </c>
      <c r="N1423" s="39">
        <v>0</v>
      </c>
      <c r="O1423" s="39">
        <v>73500</v>
      </c>
      <c r="P1423" s="39">
        <v>0</v>
      </c>
      <c r="Q1423" s="39">
        <v>0</v>
      </c>
      <c r="R1423" s="39">
        <v>0</v>
      </c>
      <c r="S1423" s="39">
        <v>0</v>
      </c>
      <c r="T1423" s="39">
        <v>0</v>
      </c>
      <c r="U1423" s="39">
        <v>0</v>
      </c>
      <c r="V1423" s="39">
        <v>0</v>
      </c>
      <c r="W1423" s="39">
        <v>0</v>
      </c>
      <c r="X1423" s="39">
        <v>0</v>
      </c>
      <c r="Y1423" s="39">
        <v>0</v>
      </c>
      <c r="Z1423" s="39">
        <v>0</v>
      </c>
      <c r="AA1423" s="39">
        <v>0</v>
      </c>
      <c r="AB1423" s="41" t="s">
        <v>1212</v>
      </c>
    </row>
    <row r="1424" spans="1:28" ht="35.25" customHeight="1">
      <c r="A1424" s="11">
        <v>1</v>
      </c>
      <c r="B1424" s="2">
        <f>SUBTOTAL(103,$A$800:A1424)</f>
        <v>621</v>
      </c>
      <c r="C1424" s="8" t="s">
        <v>525</v>
      </c>
      <c r="D1424" s="36">
        <f t="shared" si="71"/>
        <v>224066.14</v>
      </c>
      <c r="E1424" s="39">
        <v>0</v>
      </c>
      <c r="F1424" s="39">
        <v>0</v>
      </c>
      <c r="G1424" s="39">
        <v>0</v>
      </c>
      <c r="H1424" s="39">
        <v>0</v>
      </c>
      <c r="I1424" s="39">
        <v>0</v>
      </c>
      <c r="J1424" s="39">
        <v>0</v>
      </c>
      <c r="K1424" s="40">
        <v>0</v>
      </c>
      <c r="L1424" s="39">
        <v>0</v>
      </c>
      <c r="M1424" s="39">
        <v>0</v>
      </c>
      <c r="N1424" s="39">
        <v>0</v>
      </c>
      <c r="O1424" s="39">
        <v>224066.14</v>
      </c>
      <c r="P1424" s="39">
        <v>0</v>
      </c>
      <c r="Q1424" s="39">
        <v>0</v>
      </c>
      <c r="R1424" s="39">
        <v>0</v>
      </c>
      <c r="S1424" s="39">
        <v>0</v>
      </c>
      <c r="T1424" s="39">
        <v>0</v>
      </c>
      <c r="U1424" s="39">
        <v>0</v>
      </c>
      <c r="V1424" s="39">
        <v>0</v>
      </c>
      <c r="W1424" s="39">
        <v>0</v>
      </c>
      <c r="X1424" s="39">
        <v>0</v>
      </c>
      <c r="Y1424" s="39">
        <v>0</v>
      </c>
      <c r="Z1424" s="39">
        <v>0</v>
      </c>
      <c r="AA1424" s="39">
        <v>0</v>
      </c>
      <c r="AB1424" s="41" t="s">
        <v>1212</v>
      </c>
    </row>
    <row r="1425" spans="1:28" ht="35.25" customHeight="1">
      <c r="A1425" s="11">
        <v>1</v>
      </c>
      <c r="B1425" s="2">
        <f>SUBTOTAL(103,$A$800:A1425)</f>
        <v>622</v>
      </c>
      <c r="C1425" s="8" t="s">
        <v>473</v>
      </c>
      <c r="D1425" s="36">
        <f t="shared" si="71"/>
        <v>297765.34</v>
      </c>
      <c r="E1425" s="39">
        <v>0</v>
      </c>
      <c r="F1425" s="39">
        <v>0</v>
      </c>
      <c r="G1425" s="39">
        <v>0</v>
      </c>
      <c r="H1425" s="39">
        <v>0</v>
      </c>
      <c r="I1425" s="39">
        <v>0</v>
      </c>
      <c r="J1425" s="39">
        <v>0</v>
      </c>
      <c r="K1425" s="40">
        <v>0</v>
      </c>
      <c r="L1425" s="39">
        <v>0</v>
      </c>
      <c r="M1425" s="39">
        <v>0</v>
      </c>
      <c r="N1425" s="39">
        <v>0</v>
      </c>
      <c r="O1425" s="39">
        <v>297765.34</v>
      </c>
      <c r="P1425" s="39">
        <v>0</v>
      </c>
      <c r="Q1425" s="39">
        <v>0</v>
      </c>
      <c r="R1425" s="39">
        <v>0</v>
      </c>
      <c r="S1425" s="39">
        <v>0</v>
      </c>
      <c r="T1425" s="39">
        <v>0</v>
      </c>
      <c r="U1425" s="39">
        <v>0</v>
      </c>
      <c r="V1425" s="39">
        <v>0</v>
      </c>
      <c r="W1425" s="39">
        <v>0</v>
      </c>
      <c r="X1425" s="39">
        <v>0</v>
      </c>
      <c r="Y1425" s="39">
        <v>0</v>
      </c>
      <c r="Z1425" s="39">
        <v>0</v>
      </c>
      <c r="AA1425" s="39">
        <v>0</v>
      </c>
      <c r="AB1425" s="41" t="s">
        <v>1212</v>
      </c>
    </row>
    <row r="1426" spans="1:28" ht="35.25" customHeight="1">
      <c r="A1426" s="11">
        <v>1</v>
      </c>
      <c r="B1426" s="2">
        <f>SUBTOTAL(103,$A$800:A1426)</f>
        <v>623</v>
      </c>
      <c r="C1426" s="8" t="s">
        <v>1320</v>
      </c>
      <c r="D1426" s="36">
        <f t="shared" si="71"/>
        <v>211921</v>
      </c>
      <c r="E1426" s="39">
        <v>0</v>
      </c>
      <c r="F1426" s="39">
        <v>0</v>
      </c>
      <c r="G1426" s="39">
        <v>0</v>
      </c>
      <c r="H1426" s="39">
        <v>0</v>
      </c>
      <c r="I1426" s="39">
        <v>0</v>
      </c>
      <c r="J1426" s="39">
        <v>0</v>
      </c>
      <c r="K1426" s="40">
        <v>0</v>
      </c>
      <c r="L1426" s="39">
        <v>0</v>
      </c>
      <c r="M1426" s="39">
        <v>0</v>
      </c>
      <c r="N1426" s="39">
        <v>0</v>
      </c>
      <c r="O1426" s="39">
        <v>211921</v>
      </c>
      <c r="P1426" s="39">
        <v>0</v>
      </c>
      <c r="Q1426" s="39">
        <v>0</v>
      </c>
      <c r="R1426" s="39">
        <v>0</v>
      </c>
      <c r="S1426" s="39">
        <v>0</v>
      </c>
      <c r="T1426" s="39">
        <v>0</v>
      </c>
      <c r="U1426" s="39">
        <v>0</v>
      </c>
      <c r="V1426" s="39">
        <v>0</v>
      </c>
      <c r="W1426" s="39">
        <v>0</v>
      </c>
      <c r="X1426" s="39">
        <v>0</v>
      </c>
      <c r="Y1426" s="39">
        <v>0</v>
      </c>
      <c r="Z1426" s="39">
        <v>0</v>
      </c>
      <c r="AA1426" s="39">
        <v>0</v>
      </c>
      <c r="AB1426" s="41" t="s">
        <v>1212</v>
      </c>
    </row>
    <row r="1427" spans="1:28" ht="35.25" customHeight="1">
      <c r="A1427" s="11">
        <v>1</v>
      </c>
      <c r="B1427" s="2">
        <f>SUBTOTAL(103,$A$800:A1427)</f>
        <v>624</v>
      </c>
      <c r="C1427" s="8" t="s">
        <v>497</v>
      </c>
      <c r="D1427" s="36">
        <f t="shared" si="71"/>
        <v>1079172</v>
      </c>
      <c r="E1427" s="39">
        <v>0</v>
      </c>
      <c r="F1427" s="39">
        <v>0</v>
      </c>
      <c r="G1427" s="39">
        <v>0</v>
      </c>
      <c r="H1427" s="39">
        <v>0</v>
      </c>
      <c r="I1427" s="39">
        <v>0</v>
      </c>
      <c r="J1427" s="39">
        <v>0</v>
      </c>
      <c r="K1427" s="40">
        <v>0</v>
      </c>
      <c r="L1427" s="39">
        <v>0</v>
      </c>
      <c r="M1427" s="39">
        <v>1079172</v>
      </c>
      <c r="N1427" s="39">
        <v>0</v>
      </c>
      <c r="O1427" s="39">
        <v>0</v>
      </c>
      <c r="P1427" s="39">
        <v>0</v>
      </c>
      <c r="Q1427" s="39">
        <v>0</v>
      </c>
      <c r="R1427" s="39">
        <v>0</v>
      </c>
      <c r="S1427" s="39">
        <v>0</v>
      </c>
      <c r="T1427" s="39">
        <v>0</v>
      </c>
      <c r="U1427" s="39">
        <v>0</v>
      </c>
      <c r="V1427" s="39">
        <v>0</v>
      </c>
      <c r="W1427" s="39">
        <v>0</v>
      </c>
      <c r="X1427" s="39">
        <v>0</v>
      </c>
      <c r="Y1427" s="39">
        <v>0</v>
      </c>
      <c r="Z1427" s="39">
        <v>0</v>
      </c>
      <c r="AA1427" s="39">
        <v>0</v>
      </c>
      <c r="AB1427" s="41" t="s">
        <v>1212</v>
      </c>
    </row>
    <row r="1428" spans="1:28" ht="35.25" customHeight="1">
      <c r="A1428" s="11">
        <v>1</v>
      </c>
      <c r="B1428" s="2">
        <f>SUBTOTAL(103,$A$800:A1428)</f>
        <v>625</v>
      </c>
      <c r="C1428" s="8" t="s">
        <v>1321</v>
      </c>
      <c r="D1428" s="36">
        <f t="shared" si="71"/>
        <v>1523862</v>
      </c>
      <c r="E1428" s="39">
        <v>0</v>
      </c>
      <c r="F1428" s="39">
        <v>0</v>
      </c>
      <c r="G1428" s="39">
        <v>0</v>
      </c>
      <c r="H1428" s="39">
        <v>0</v>
      </c>
      <c r="I1428" s="39">
        <v>0</v>
      </c>
      <c r="J1428" s="39">
        <v>0</v>
      </c>
      <c r="K1428" s="40">
        <v>0</v>
      </c>
      <c r="L1428" s="39">
        <v>0</v>
      </c>
      <c r="M1428" s="39">
        <v>1523862</v>
      </c>
      <c r="N1428" s="39">
        <v>0</v>
      </c>
      <c r="O1428" s="39">
        <v>0</v>
      </c>
      <c r="P1428" s="39">
        <v>0</v>
      </c>
      <c r="Q1428" s="39">
        <v>0</v>
      </c>
      <c r="R1428" s="39">
        <v>0</v>
      </c>
      <c r="S1428" s="39">
        <v>0</v>
      </c>
      <c r="T1428" s="39">
        <v>0</v>
      </c>
      <c r="U1428" s="39">
        <v>0</v>
      </c>
      <c r="V1428" s="39">
        <v>0</v>
      </c>
      <c r="W1428" s="39">
        <v>0</v>
      </c>
      <c r="X1428" s="39">
        <v>0</v>
      </c>
      <c r="Y1428" s="39">
        <v>0</v>
      </c>
      <c r="Z1428" s="39">
        <v>0</v>
      </c>
      <c r="AA1428" s="39">
        <v>0</v>
      </c>
      <c r="AB1428" s="41" t="s">
        <v>1212</v>
      </c>
    </row>
    <row r="1429" spans="1:28" ht="35.25" customHeight="1">
      <c r="A1429" s="11">
        <v>1</v>
      </c>
      <c r="B1429" s="2">
        <f>SUBTOTAL(103,$A$800:A1429)</f>
        <v>626</v>
      </c>
      <c r="C1429" s="8" t="s">
        <v>388</v>
      </c>
      <c r="D1429" s="36">
        <f t="shared" si="71"/>
        <v>71518.8</v>
      </c>
      <c r="E1429" s="39">
        <v>0</v>
      </c>
      <c r="F1429" s="39">
        <v>0</v>
      </c>
      <c r="G1429" s="39">
        <v>0</v>
      </c>
      <c r="H1429" s="39">
        <v>71518.8</v>
      </c>
      <c r="I1429" s="39">
        <v>0</v>
      </c>
      <c r="J1429" s="39">
        <v>0</v>
      </c>
      <c r="K1429" s="40">
        <v>0</v>
      </c>
      <c r="L1429" s="39">
        <v>0</v>
      </c>
      <c r="M1429" s="39">
        <v>0</v>
      </c>
      <c r="N1429" s="39">
        <v>0</v>
      </c>
      <c r="O1429" s="39">
        <v>0</v>
      </c>
      <c r="P1429" s="39">
        <v>0</v>
      </c>
      <c r="Q1429" s="39">
        <v>0</v>
      </c>
      <c r="R1429" s="39">
        <v>0</v>
      </c>
      <c r="S1429" s="39">
        <v>0</v>
      </c>
      <c r="T1429" s="39">
        <v>0</v>
      </c>
      <c r="U1429" s="39">
        <v>0</v>
      </c>
      <c r="V1429" s="39">
        <v>0</v>
      </c>
      <c r="W1429" s="39">
        <v>0</v>
      </c>
      <c r="X1429" s="39">
        <v>0</v>
      </c>
      <c r="Y1429" s="39">
        <v>0</v>
      </c>
      <c r="Z1429" s="39">
        <v>0</v>
      </c>
      <c r="AA1429" s="39">
        <v>0</v>
      </c>
      <c r="AB1429" s="41" t="s">
        <v>1212</v>
      </c>
    </row>
    <row r="1430" spans="1:28" ht="35.25" customHeight="1">
      <c r="A1430" s="11">
        <v>1</v>
      </c>
      <c r="B1430" s="2">
        <f>SUBTOTAL(103,$A$800:A1430)</f>
        <v>627</v>
      </c>
      <c r="C1430" s="8" t="s">
        <v>531</v>
      </c>
      <c r="D1430" s="36">
        <f t="shared" si="71"/>
        <v>117527</v>
      </c>
      <c r="E1430" s="39">
        <v>0</v>
      </c>
      <c r="F1430" s="39">
        <v>0</v>
      </c>
      <c r="G1430" s="39">
        <v>0</v>
      </c>
      <c r="H1430" s="39">
        <v>0</v>
      </c>
      <c r="I1430" s="39">
        <v>0</v>
      </c>
      <c r="J1430" s="39">
        <v>0</v>
      </c>
      <c r="K1430" s="40">
        <v>0</v>
      </c>
      <c r="L1430" s="39">
        <v>0</v>
      </c>
      <c r="M1430" s="39">
        <v>0</v>
      </c>
      <c r="N1430" s="39">
        <v>0</v>
      </c>
      <c r="O1430" s="39">
        <v>117527</v>
      </c>
      <c r="P1430" s="39">
        <v>0</v>
      </c>
      <c r="Q1430" s="39">
        <v>0</v>
      </c>
      <c r="R1430" s="39">
        <v>0</v>
      </c>
      <c r="S1430" s="39">
        <v>0</v>
      </c>
      <c r="T1430" s="39">
        <v>0</v>
      </c>
      <c r="U1430" s="39">
        <v>0</v>
      </c>
      <c r="V1430" s="39">
        <v>0</v>
      </c>
      <c r="W1430" s="39">
        <v>0</v>
      </c>
      <c r="X1430" s="39">
        <v>0</v>
      </c>
      <c r="Y1430" s="39">
        <v>0</v>
      </c>
      <c r="Z1430" s="39">
        <v>0</v>
      </c>
      <c r="AA1430" s="39">
        <v>0</v>
      </c>
      <c r="AB1430" s="41" t="s">
        <v>1212</v>
      </c>
    </row>
    <row r="1431" spans="1:28" ht="35.25" customHeight="1">
      <c r="A1431" s="11">
        <v>1</v>
      </c>
      <c r="B1431" s="2">
        <f>SUBTOTAL(103,$A$800:A1431)</f>
        <v>628</v>
      </c>
      <c r="C1431" s="8" t="s">
        <v>412</v>
      </c>
      <c r="D1431" s="36">
        <f t="shared" si="71"/>
        <v>672902.9199999999</v>
      </c>
      <c r="E1431" s="39">
        <v>0</v>
      </c>
      <c r="F1431" s="39">
        <v>0</v>
      </c>
      <c r="G1431" s="39">
        <v>447422.86</v>
      </c>
      <c r="H1431" s="39">
        <v>0</v>
      </c>
      <c r="I1431" s="39">
        <v>0</v>
      </c>
      <c r="J1431" s="39">
        <v>0</v>
      </c>
      <c r="K1431" s="40">
        <v>0</v>
      </c>
      <c r="L1431" s="39">
        <v>0</v>
      </c>
      <c r="M1431" s="39">
        <v>0</v>
      </c>
      <c r="N1431" s="39">
        <v>0</v>
      </c>
      <c r="O1431" s="39">
        <v>0</v>
      </c>
      <c r="P1431" s="39">
        <v>225480.06</v>
      </c>
      <c r="Q1431" s="39">
        <v>0</v>
      </c>
      <c r="R1431" s="39">
        <v>0</v>
      </c>
      <c r="S1431" s="39">
        <v>0</v>
      </c>
      <c r="T1431" s="39">
        <v>0</v>
      </c>
      <c r="U1431" s="39">
        <v>0</v>
      </c>
      <c r="V1431" s="39">
        <v>0</v>
      </c>
      <c r="W1431" s="39">
        <v>0</v>
      </c>
      <c r="X1431" s="39">
        <v>0</v>
      </c>
      <c r="Y1431" s="39">
        <v>0</v>
      </c>
      <c r="Z1431" s="39">
        <v>0</v>
      </c>
      <c r="AA1431" s="39">
        <v>0</v>
      </c>
      <c r="AB1431" s="41" t="s">
        <v>1212</v>
      </c>
    </row>
    <row r="1432" spans="1:28" ht="35.25" customHeight="1">
      <c r="A1432" s="11">
        <v>1</v>
      </c>
      <c r="B1432" s="2">
        <f>SUBTOTAL(103,$A$800:A1432)</f>
        <v>629</v>
      </c>
      <c r="C1432" s="8" t="s">
        <v>569</v>
      </c>
      <c r="D1432" s="36">
        <f t="shared" si="71"/>
        <v>164476</v>
      </c>
      <c r="E1432" s="39">
        <v>0</v>
      </c>
      <c r="F1432" s="39">
        <v>0</v>
      </c>
      <c r="G1432" s="39">
        <v>0</v>
      </c>
      <c r="H1432" s="39">
        <v>0</v>
      </c>
      <c r="I1432" s="39">
        <v>0</v>
      </c>
      <c r="J1432" s="39">
        <v>0</v>
      </c>
      <c r="K1432" s="40">
        <v>0</v>
      </c>
      <c r="L1432" s="39">
        <v>0</v>
      </c>
      <c r="M1432" s="39">
        <v>0</v>
      </c>
      <c r="N1432" s="39">
        <v>0</v>
      </c>
      <c r="O1432" s="39">
        <v>164476</v>
      </c>
      <c r="P1432" s="39">
        <v>0</v>
      </c>
      <c r="Q1432" s="39">
        <v>0</v>
      </c>
      <c r="R1432" s="39">
        <v>0</v>
      </c>
      <c r="S1432" s="39">
        <v>0</v>
      </c>
      <c r="T1432" s="39">
        <v>0</v>
      </c>
      <c r="U1432" s="39">
        <v>0</v>
      </c>
      <c r="V1432" s="39">
        <v>0</v>
      </c>
      <c r="W1432" s="39">
        <v>0</v>
      </c>
      <c r="X1432" s="39">
        <v>0</v>
      </c>
      <c r="Y1432" s="39">
        <v>0</v>
      </c>
      <c r="Z1432" s="39">
        <v>0</v>
      </c>
      <c r="AA1432" s="39">
        <v>0</v>
      </c>
      <c r="AB1432" s="41" t="s">
        <v>1212</v>
      </c>
    </row>
    <row r="1433" spans="1:28" ht="35.25" customHeight="1">
      <c r="A1433" s="11">
        <v>1</v>
      </c>
      <c r="B1433" s="2">
        <f>SUBTOTAL(103,$A$800:A1433)</f>
        <v>630</v>
      </c>
      <c r="C1433" s="8" t="s">
        <v>603</v>
      </c>
      <c r="D1433" s="36">
        <f t="shared" si="71"/>
        <v>846709.32</v>
      </c>
      <c r="E1433" s="39">
        <v>0</v>
      </c>
      <c r="F1433" s="39">
        <v>0</v>
      </c>
      <c r="G1433" s="39">
        <v>0</v>
      </c>
      <c r="H1433" s="39">
        <v>0</v>
      </c>
      <c r="I1433" s="39">
        <v>0</v>
      </c>
      <c r="J1433" s="39">
        <v>0</v>
      </c>
      <c r="K1433" s="40">
        <v>0</v>
      </c>
      <c r="L1433" s="39">
        <v>0</v>
      </c>
      <c r="M1433" s="39">
        <v>846709.32</v>
      </c>
      <c r="N1433" s="39">
        <v>0</v>
      </c>
      <c r="O1433" s="39">
        <v>0</v>
      </c>
      <c r="P1433" s="39">
        <v>0</v>
      </c>
      <c r="Q1433" s="39">
        <v>0</v>
      </c>
      <c r="R1433" s="39">
        <v>0</v>
      </c>
      <c r="S1433" s="39">
        <v>0</v>
      </c>
      <c r="T1433" s="39">
        <v>0</v>
      </c>
      <c r="U1433" s="39">
        <v>0</v>
      </c>
      <c r="V1433" s="39">
        <v>0</v>
      </c>
      <c r="W1433" s="39">
        <v>0</v>
      </c>
      <c r="X1433" s="39">
        <v>0</v>
      </c>
      <c r="Y1433" s="39">
        <v>0</v>
      </c>
      <c r="Z1433" s="39">
        <v>0</v>
      </c>
      <c r="AA1433" s="39">
        <v>0</v>
      </c>
      <c r="AB1433" s="41" t="s">
        <v>1212</v>
      </c>
    </row>
    <row r="1434" spans="1:28" ht="35.25" customHeight="1">
      <c r="A1434" s="11">
        <v>1</v>
      </c>
      <c r="B1434" s="2">
        <f>SUBTOTAL(103,$A$800:A1434)</f>
        <v>631</v>
      </c>
      <c r="C1434" s="8" t="s">
        <v>604</v>
      </c>
      <c r="D1434" s="36">
        <f t="shared" si="71"/>
        <v>234000</v>
      </c>
      <c r="E1434" s="39">
        <v>0</v>
      </c>
      <c r="F1434" s="39">
        <v>0</v>
      </c>
      <c r="G1434" s="39">
        <v>0</v>
      </c>
      <c r="H1434" s="39">
        <v>0</v>
      </c>
      <c r="I1434" s="39">
        <v>0</v>
      </c>
      <c r="J1434" s="39">
        <v>0</v>
      </c>
      <c r="K1434" s="40">
        <v>0</v>
      </c>
      <c r="L1434" s="39">
        <v>0</v>
      </c>
      <c r="M1434" s="39">
        <v>0</v>
      </c>
      <c r="N1434" s="39">
        <v>0</v>
      </c>
      <c r="O1434" s="39">
        <v>234000</v>
      </c>
      <c r="P1434" s="39">
        <v>0</v>
      </c>
      <c r="Q1434" s="39">
        <v>0</v>
      </c>
      <c r="R1434" s="39">
        <v>0</v>
      </c>
      <c r="S1434" s="39">
        <v>0</v>
      </c>
      <c r="T1434" s="39">
        <v>0</v>
      </c>
      <c r="U1434" s="39">
        <v>0</v>
      </c>
      <c r="V1434" s="39">
        <v>0</v>
      </c>
      <c r="W1434" s="39">
        <v>0</v>
      </c>
      <c r="X1434" s="39">
        <v>0</v>
      </c>
      <c r="Y1434" s="39">
        <v>0</v>
      </c>
      <c r="Z1434" s="39">
        <v>0</v>
      </c>
      <c r="AA1434" s="39">
        <v>0</v>
      </c>
      <c r="AB1434" s="41" t="s">
        <v>1212</v>
      </c>
    </row>
    <row r="1435" spans="1:28" ht="35.25" customHeight="1">
      <c r="A1435" s="11">
        <v>1</v>
      </c>
      <c r="B1435" s="2">
        <f>SUBTOTAL(103,$A$800:A1435)</f>
        <v>632</v>
      </c>
      <c r="C1435" s="8" t="s">
        <v>801</v>
      </c>
      <c r="D1435" s="36">
        <f t="shared" si="71"/>
        <v>694200</v>
      </c>
      <c r="E1435" s="39">
        <v>0</v>
      </c>
      <c r="F1435" s="39">
        <v>0</v>
      </c>
      <c r="G1435" s="39">
        <v>0</v>
      </c>
      <c r="H1435" s="39">
        <v>0</v>
      </c>
      <c r="I1435" s="39">
        <v>0</v>
      </c>
      <c r="J1435" s="39">
        <v>0</v>
      </c>
      <c r="K1435" s="40">
        <v>0</v>
      </c>
      <c r="L1435" s="39">
        <v>0</v>
      </c>
      <c r="M1435" s="39">
        <v>0</v>
      </c>
      <c r="N1435" s="39">
        <v>0</v>
      </c>
      <c r="O1435" s="39">
        <v>694200</v>
      </c>
      <c r="P1435" s="39">
        <v>0</v>
      </c>
      <c r="Q1435" s="39">
        <v>0</v>
      </c>
      <c r="R1435" s="39">
        <v>0</v>
      </c>
      <c r="S1435" s="39">
        <v>0</v>
      </c>
      <c r="T1435" s="39">
        <v>0</v>
      </c>
      <c r="U1435" s="39">
        <v>0</v>
      </c>
      <c r="V1435" s="39">
        <v>0</v>
      </c>
      <c r="W1435" s="39">
        <v>0</v>
      </c>
      <c r="X1435" s="39">
        <v>0</v>
      </c>
      <c r="Y1435" s="39">
        <v>0</v>
      </c>
      <c r="Z1435" s="39">
        <v>0</v>
      </c>
      <c r="AA1435" s="39">
        <v>0</v>
      </c>
      <c r="AB1435" s="41" t="s">
        <v>1212</v>
      </c>
    </row>
    <row r="1436" spans="1:28" ht="35.25" customHeight="1">
      <c r="A1436" s="11">
        <v>1</v>
      </c>
      <c r="B1436" s="2">
        <f>SUBTOTAL(103,$A$800:A1436)</f>
        <v>633</v>
      </c>
      <c r="C1436" s="8" t="s">
        <v>533</v>
      </c>
      <c r="D1436" s="36">
        <f t="shared" si="71"/>
        <v>555687</v>
      </c>
      <c r="E1436" s="39">
        <v>0</v>
      </c>
      <c r="F1436" s="39">
        <v>0</v>
      </c>
      <c r="G1436" s="39">
        <v>0</v>
      </c>
      <c r="H1436" s="39">
        <v>0</v>
      </c>
      <c r="I1436" s="39">
        <v>0</v>
      </c>
      <c r="J1436" s="39">
        <v>0</v>
      </c>
      <c r="K1436" s="40">
        <v>0</v>
      </c>
      <c r="L1436" s="39">
        <v>0</v>
      </c>
      <c r="M1436" s="39">
        <v>0</v>
      </c>
      <c r="N1436" s="39">
        <v>0</v>
      </c>
      <c r="O1436" s="39">
        <v>555687</v>
      </c>
      <c r="P1436" s="39">
        <v>0</v>
      </c>
      <c r="Q1436" s="39">
        <v>0</v>
      </c>
      <c r="R1436" s="39">
        <v>0</v>
      </c>
      <c r="S1436" s="39">
        <v>0</v>
      </c>
      <c r="T1436" s="39">
        <v>0</v>
      </c>
      <c r="U1436" s="39">
        <v>0</v>
      </c>
      <c r="V1436" s="39">
        <v>0</v>
      </c>
      <c r="W1436" s="39">
        <v>0</v>
      </c>
      <c r="X1436" s="39">
        <v>0</v>
      </c>
      <c r="Y1436" s="39">
        <v>0</v>
      </c>
      <c r="Z1436" s="39">
        <v>0</v>
      </c>
      <c r="AA1436" s="39">
        <v>0</v>
      </c>
      <c r="AB1436" s="41" t="s">
        <v>1212</v>
      </c>
    </row>
    <row r="1437" spans="1:28" ht="35.25" customHeight="1">
      <c r="A1437" s="11">
        <v>1</v>
      </c>
      <c r="B1437" s="2">
        <f>SUBTOTAL(103,$A$800:A1437)</f>
        <v>634</v>
      </c>
      <c r="C1437" s="8" t="s">
        <v>1322</v>
      </c>
      <c r="D1437" s="36">
        <f t="shared" si="71"/>
        <v>600429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40">
        <v>0</v>
      </c>
      <c r="L1437" s="39">
        <v>0</v>
      </c>
      <c r="M1437" s="39">
        <v>0</v>
      </c>
      <c r="N1437" s="39">
        <v>0</v>
      </c>
      <c r="O1437" s="39">
        <v>600429</v>
      </c>
      <c r="P1437" s="39">
        <v>0</v>
      </c>
      <c r="Q1437" s="39">
        <v>0</v>
      </c>
      <c r="R1437" s="39">
        <v>0</v>
      </c>
      <c r="S1437" s="39">
        <v>0</v>
      </c>
      <c r="T1437" s="39">
        <v>0</v>
      </c>
      <c r="U1437" s="39">
        <v>0</v>
      </c>
      <c r="V1437" s="39">
        <v>0</v>
      </c>
      <c r="W1437" s="39">
        <v>0</v>
      </c>
      <c r="X1437" s="39">
        <v>0</v>
      </c>
      <c r="Y1437" s="39">
        <v>0</v>
      </c>
      <c r="Z1437" s="39">
        <v>0</v>
      </c>
      <c r="AA1437" s="39">
        <v>0</v>
      </c>
      <c r="AB1437" s="41" t="s">
        <v>1212</v>
      </c>
    </row>
    <row r="1438" spans="1:28" ht="35.25" customHeight="1">
      <c r="A1438" s="11">
        <v>1</v>
      </c>
      <c r="B1438" s="2">
        <f>SUBTOTAL(103,$A$800:A1438)</f>
        <v>635</v>
      </c>
      <c r="C1438" s="8" t="s">
        <v>845</v>
      </c>
      <c r="D1438" s="36">
        <f t="shared" si="71"/>
        <v>749414.6</v>
      </c>
      <c r="E1438" s="39">
        <v>0</v>
      </c>
      <c r="F1438" s="39">
        <v>0</v>
      </c>
      <c r="G1438" s="39">
        <v>0</v>
      </c>
      <c r="H1438" s="39">
        <v>0</v>
      </c>
      <c r="I1438" s="39">
        <v>0</v>
      </c>
      <c r="J1438" s="39">
        <v>0</v>
      </c>
      <c r="K1438" s="40">
        <v>0</v>
      </c>
      <c r="L1438" s="39">
        <v>0</v>
      </c>
      <c r="M1438" s="39">
        <v>0</v>
      </c>
      <c r="N1438" s="39">
        <v>0</v>
      </c>
      <c r="O1438" s="39">
        <v>749414.6</v>
      </c>
      <c r="P1438" s="39">
        <v>0</v>
      </c>
      <c r="Q1438" s="39">
        <v>0</v>
      </c>
      <c r="R1438" s="39">
        <v>0</v>
      </c>
      <c r="S1438" s="39">
        <v>0</v>
      </c>
      <c r="T1438" s="39">
        <v>0</v>
      </c>
      <c r="U1438" s="39">
        <v>0</v>
      </c>
      <c r="V1438" s="39">
        <v>0</v>
      </c>
      <c r="W1438" s="39">
        <v>0</v>
      </c>
      <c r="X1438" s="39">
        <v>0</v>
      </c>
      <c r="Y1438" s="39">
        <v>0</v>
      </c>
      <c r="Z1438" s="39">
        <v>0</v>
      </c>
      <c r="AA1438" s="39">
        <v>0</v>
      </c>
      <c r="AB1438" s="41">
        <v>2021</v>
      </c>
    </row>
    <row r="1439" spans="1:28" ht="35.25" customHeight="1">
      <c r="A1439" s="11">
        <v>1</v>
      </c>
      <c r="B1439" s="2">
        <f>SUBTOTAL(103,$A$800:A1439)</f>
        <v>636</v>
      </c>
      <c r="C1439" s="8" t="s">
        <v>1335</v>
      </c>
      <c r="D1439" s="36">
        <f t="shared" si="71"/>
        <v>1425968</v>
      </c>
      <c r="E1439" s="39">
        <v>0</v>
      </c>
      <c r="F1439" s="39">
        <v>0</v>
      </c>
      <c r="G1439" s="39">
        <v>0</v>
      </c>
      <c r="H1439" s="39">
        <v>0</v>
      </c>
      <c r="I1439" s="39">
        <v>0</v>
      </c>
      <c r="J1439" s="39">
        <v>0</v>
      </c>
      <c r="K1439" s="40">
        <v>0</v>
      </c>
      <c r="L1439" s="39">
        <v>0</v>
      </c>
      <c r="M1439" s="39">
        <v>0</v>
      </c>
      <c r="N1439" s="39">
        <v>0</v>
      </c>
      <c r="O1439" s="39">
        <v>1425968</v>
      </c>
      <c r="P1439" s="39">
        <v>0</v>
      </c>
      <c r="Q1439" s="39">
        <v>0</v>
      </c>
      <c r="R1439" s="39">
        <v>0</v>
      </c>
      <c r="S1439" s="39">
        <v>0</v>
      </c>
      <c r="T1439" s="39">
        <v>0</v>
      </c>
      <c r="U1439" s="39">
        <v>0</v>
      </c>
      <c r="V1439" s="39">
        <v>0</v>
      </c>
      <c r="W1439" s="39">
        <v>0</v>
      </c>
      <c r="X1439" s="39">
        <v>0</v>
      </c>
      <c r="Y1439" s="39">
        <v>0</v>
      </c>
      <c r="Z1439" s="39">
        <v>0</v>
      </c>
      <c r="AA1439" s="39">
        <v>0</v>
      </c>
      <c r="AB1439" s="41">
        <v>2021</v>
      </c>
    </row>
    <row r="1440" spans="1:28" ht="35.25" customHeight="1">
      <c r="A1440" s="11">
        <v>1</v>
      </c>
      <c r="B1440" s="2">
        <f>SUBTOTAL(103,$A$800:A1440)</f>
        <v>637</v>
      </c>
      <c r="C1440" s="8" t="s">
        <v>1339</v>
      </c>
      <c r="D1440" s="36">
        <f t="shared" si="71"/>
        <v>450000</v>
      </c>
      <c r="E1440" s="39">
        <v>0</v>
      </c>
      <c r="F1440" s="39">
        <v>0</v>
      </c>
      <c r="G1440" s="39">
        <v>0</v>
      </c>
      <c r="H1440" s="39">
        <v>0</v>
      </c>
      <c r="I1440" s="39">
        <v>0</v>
      </c>
      <c r="J1440" s="39">
        <v>0</v>
      </c>
      <c r="K1440" s="40">
        <v>0</v>
      </c>
      <c r="L1440" s="39">
        <v>0</v>
      </c>
      <c r="M1440" s="39">
        <v>0</v>
      </c>
      <c r="N1440" s="39">
        <v>0</v>
      </c>
      <c r="O1440" s="39">
        <v>450000</v>
      </c>
      <c r="P1440" s="39">
        <v>0</v>
      </c>
      <c r="Q1440" s="39">
        <v>0</v>
      </c>
      <c r="R1440" s="39">
        <v>0</v>
      </c>
      <c r="S1440" s="39">
        <v>0</v>
      </c>
      <c r="T1440" s="39">
        <v>0</v>
      </c>
      <c r="U1440" s="39">
        <v>0</v>
      </c>
      <c r="V1440" s="39">
        <v>0</v>
      </c>
      <c r="W1440" s="39">
        <v>0</v>
      </c>
      <c r="X1440" s="39">
        <v>0</v>
      </c>
      <c r="Y1440" s="39">
        <v>0</v>
      </c>
      <c r="Z1440" s="39">
        <v>0</v>
      </c>
      <c r="AA1440" s="39">
        <v>0</v>
      </c>
      <c r="AB1440" s="41">
        <v>2021</v>
      </c>
    </row>
    <row r="1441" spans="1:28" ht="35.25" customHeight="1">
      <c r="A1441" s="11">
        <v>1</v>
      </c>
      <c r="B1441" s="2">
        <f>SUBTOTAL(103,$A$800:A1441)</f>
        <v>638</v>
      </c>
      <c r="C1441" s="8" t="s">
        <v>144</v>
      </c>
      <c r="D1441" s="36">
        <f t="shared" si="71"/>
        <v>410870</v>
      </c>
      <c r="E1441" s="39">
        <v>0</v>
      </c>
      <c r="F1441" s="39">
        <v>410870</v>
      </c>
      <c r="G1441" s="39">
        <v>0</v>
      </c>
      <c r="H1441" s="39">
        <v>0</v>
      </c>
      <c r="I1441" s="39">
        <v>0</v>
      </c>
      <c r="J1441" s="39">
        <v>0</v>
      </c>
      <c r="K1441" s="40">
        <v>0</v>
      </c>
      <c r="L1441" s="39">
        <v>0</v>
      </c>
      <c r="M1441" s="39">
        <v>0</v>
      </c>
      <c r="N1441" s="39">
        <v>0</v>
      </c>
      <c r="O1441" s="39">
        <v>0</v>
      </c>
      <c r="P1441" s="39">
        <v>0</v>
      </c>
      <c r="Q1441" s="39">
        <v>0</v>
      </c>
      <c r="R1441" s="39">
        <v>0</v>
      </c>
      <c r="S1441" s="39">
        <v>0</v>
      </c>
      <c r="T1441" s="39">
        <v>0</v>
      </c>
      <c r="U1441" s="39">
        <v>0</v>
      </c>
      <c r="V1441" s="39">
        <v>0</v>
      </c>
      <c r="W1441" s="39">
        <v>0</v>
      </c>
      <c r="X1441" s="39">
        <v>0</v>
      </c>
      <c r="Y1441" s="39">
        <v>0</v>
      </c>
      <c r="Z1441" s="39">
        <v>0</v>
      </c>
      <c r="AA1441" s="39">
        <v>0</v>
      </c>
      <c r="AB1441" s="41">
        <v>2021</v>
      </c>
    </row>
    <row r="1442" spans="1:28" ht="35.25" customHeight="1">
      <c r="A1442" s="11">
        <v>1</v>
      </c>
      <c r="B1442" s="2">
        <f>SUBTOTAL(103,$A$800:A1442)</f>
        <v>639</v>
      </c>
      <c r="C1442" s="8" t="s">
        <v>311</v>
      </c>
      <c r="D1442" s="36">
        <f t="shared" si="71"/>
        <v>383470</v>
      </c>
      <c r="E1442" s="39">
        <v>0</v>
      </c>
      <c r="F1442" s="39">
        <v>0</v>
      </c>
      <c r="G1442" s="39">
        <v>383470</v>
      </c>
      <c r="H1442" s="39">
        <v>0</v>
      </c>
      <c r="I1442" s="39">
        <v>0</v>
      </c>
      <c r="J1442" s="39">
        <v>0</v>
      </c>
      <c r="K1442" s="40">
        <v>0</v>
      </c>
      <c r="L1442" s="39">
        <v>0</v>
      </c>
      <c r="M1442" s="39">
        <v>0</v>
      </c>
      <c r="N1442" s="39">
        <v>0</v>
      </c>
      <c r="O1442" s="39">
        <v>0</v>
      </c>
      <c r="P1442" s="39">
        <v>0</v>
      </c>
      <c r="Q1442" s="39">
        <v>0</v>
      </c>
      <c r="R1442" s="39">
        <v>0</v>
      </c>
      <c r="S1442" s="39">
        <v>0</v>
      </c>
      <c r="T1442" s="39">
        <v>0</v>
      </c>
      <c r="U1442" s="39">
        <v>0</v>
      </c>
      <c r="V1442" s="39">
        <v>0</v>
      </c>
      <c r="W1442" s="39">
        <v>0</v>
      </c>
      <c r="X1442" s="39">
        <v>0</v>
      </c>
      <c r="Y1442" s="39">
        <v>0</v>
      </c>
      <c r="Z1442" s="39">
        <v>0</v>
      </c>
      <c r="AA1442" s="39">
        <v>0</v>
      </c>
      <c r="AB1442" s="41">
        <v>2021</v>
      </c>
    </row>
    <row r="1443" spans="1:28" ht="35.25" customHeight="1">
      <c r="A1443" s="11">
        <v>1</v>
      </c>
      <c r="B1443" s="2">
        <f>SUBTOTAL(103,$A$800:A1443)</f>
        <v>640</v>
      </c>
      <c r="C1443" s="8" t="s">
        <v>1336</v>
      </c>
      <c r="D1443" s="36">
        <f t="shared" si="71"/>
        <v>888796</v>
      </c>
      <c r="E1443" s="39">
        <v>0</v>
      </c>
      <c r="F1443" s="39">
        <v>0</v>
      </c>
      <c r="G1443" s="39">
        <v>0</v>
      </c>
      <c r="H1443" s="39">
        <v>0</v>
      </c>
      <c r="I1443" s="39">
        <v>0</v>
      </c>
      <c r="J1443" s="39">
        <v>0</v>
      </c>
      <c r="K1443" s="40">
        <v>0</v>
      </c>
      <c r="L1443" s="39">
        <v>0</v>
      </c>
      <c r="M1443" s="39">
        <v>888796</v>
      </c>
      <c r="N1443" s="39">
        <v>0</v>
      </c>
      <c r="O1443" s="39">
        <v>0</v>
      </c>
      <c r="P1443" s="39">
        <v>0</v>
      </c>
      <c r="Q1443" s="39">
        <v>0</v>
      </c>
      <c r="R1443" s="39">
        <v>0</v>
      </c>
      <c r="S1443" s="39">
        <v>0</v>
      </c>
      <c r="T1443" s="39">
        <v>0</v>
      </c>
      <c r="U1443" s="39">
        <v>0</v>
      </c>
      <c r="V1443" s="39">
        <v>0</v>
      </c>
      <c r="W1443" s="39">
        <v>0</v>
      </c>
      <c r="X1443" s="39">
        <v>0</v>
      </c>
      <c r="Y1443" s="39">
        <v>0</v>
      </c>
      <c r="Z1443" s="39">
        <v>0</v>
      </c>
      <c r="AA1443" s="39">
        <v>0</v>
      </c>
      <c r="AB1443" s="41">
        <v>2021</v>
      </c>
    </row>
    <row r="1444" spans="1:28" ht="35.25" customHeight="1">
      <c r="A1444" s="11">
        <v>1</v>
      </c>
      <c r="B1444" s="2">
        <f>SUBTOTAL(103,$A$800:A1444)</f>
        <v>641</v>
      </c>
      <c r="C1444" s="8" t="s">
        <v>1352</v>
      </c>
      <c r="D1444" s="36">
        <f t="shared" si="71"/>
        <v>126165</v>
      </c>
      <c r="E1444" s="39">
        <v>0</v>
      </c>
      <c r="F1444" s="39">
        <v>0</v>
      </c>
      <c r="G1444" s="39">
        <v>0</v>
      </c>
      <c r="H1444" s="39">
        <v>0</v>
      </c>
      <c r="I1444" s="39">
        <v>0</v>
      </c>
      <c r="J1444" s="39">
        <v>0</v>
      </c>
      <c r="K1444" s="40">
        <v>0</v>
      </c>
      <c r="L1444" s="39">
        <v>0</v>
      </c>
      <c r="M1444" s="39">
        <v>0</v>
      </c>
      <c r="N1444" s="39">
        <v>0</v>
      </c>
      <c r="O1444" s="39">
        <v>126165</v>
      </c>
      <c r="P1444" s="39">
        <v>0</v>
      </c>
      <c r="Q1444" s="39">
        <v>0</v>
      </c>
      <c r="R1444" s="39">
        <v>0</v>
      </c>
      <c r="S1444" s="39">
        <v>0</v>
      </c>
      <c r="T1444" s="39">
        <v>0</v>
      </c>
      <c r="U1444" s="39">
        <v>0</v>
      </c>
      <c r="V1444" s="39">
        <v>0</v>
      </c>
      <c r="W1444" s="39">
        <v>0</v>
      </c>
      <c r="X1444" s="39">
        <v>0</v>
      </c>
      <c r="Y1444" s="39">
        <v>0</v>
      </c>
      <c r="Z1444" s="39">
        <v>0</v>
      </c>
      <c r="AA1444" s="39">
        <v>0</v>
      </c>
      <c r="AB1444" s="41">
        <v>2021</v>
      </c>
    </row>
    <row r="1445" spans="1:28" ht="35.25" customHeight="1">
      <c r="A1445" s="11">
        <v>1</v>
      </c>
      <c r="B1445" s="2">
        <f>SUBTOTAL(103,$A$800:A1445)</f>
        <v>642</v>
      </c>
      <c r="C1445" s="8" t="s">
        <v>313</v>
      </c>
      <c r="D1445" s="36">
        <f t="shared" si="71"/>
        <v>331025</v>
      </c>
      <c r="E1445" s="39">
        <v>0</v>
      </c>
      <c r="F1445" s="39">
        <v>0</v>
      </c>
      <c r="G1445" s="39">
        <v>0</v>
      </c>
      <c r="H1445" s="39">
        <v>0</v>
      </c>
      <c r="I1445" s="39">
        <v>331025</v>
      </c>
      <c r="J1445" s="39">
        <v>0</v>
      </c>
      <c r="K1445" s="40">
        <v>0</v>
      </c>
      <c r="L1445" s="39">
        <v>0</v>
      </c>
      <c r="M1445" s="39">
        <v>0</v>
      </c>
      <c r="N1445" s="39">
        <v>0</v>
      </c>
      <c r="O1445" s="39">
        <v>0</v>
      </c>
      <c r="P1445" s="39">
        <v>0</v>
      </c>
      <c r="Q1445" s="39">
        <v>0</v>
      </c>
      <c r="R1445" s="39">
        <v>0</v>
      </c>
      <c r="S1445" s="39">
        <v>0</v>
      </c>
      <c r="T1445" s="39">
        <v>0</v>
      </c>
      <c r="U1445" s="39">
        <v>0</v>
      </c>
      <c r="V1445" s="39">
        <v>0</v>
      </c>
      <c r="W1445" s="39">
        <v>0</v>
      </c>
      <c r="X1445" s="39">
        <v>0</v>
      </c>
      <c r="Y1445" s="39">
        <v>0</v>
      </c>
      <c r="Z1445" s="39">
        <v>0</v>
      </c>
      <c r="AA1445" s="39">
        <v>0</v>
      </c>
      <c r="AB1445" s="41">
        <v>2021</v>
      </c>
    </row>
    <row r="1446" spans="1:28" ht="35.25" customHeight="1">
      <c r="A1446" s="11">
        <v>1</v>
      </c>
      <c r="B1446" s="2">
        <f>SUBTOTAL(103,$A$800:A1446)</f>
        <v>643</v>
      </c>
      <c r="C1446" s="8" t="s">
        <v>1353</v>
      </c>
      <c r="D1446" s="36">
        <f t="shared" si="71"/>
        <v>1960000</v>
      </c>
      <c r="E1446" s="39">
        <v>0</v>
      </c>
      <c r="F1446" s="39">
        <v>0</v>
      </c>
      <c r="G1446" s="39">
        <v>0</v>
      </c>
      <c r="H1446" s="39">
        <v>0</v>
      </c>
      <c r="I1446" s="39">
        <v>0</v>
      </c>
      <c r="J1446" s="39">
        <v>0</v>
      </c>
      <c r="K1446" s="40">
        <v>1</v>
      </c>
      <c r="L1446" s="39">
        <v>1960000</v>
      </c>
      <c r="M1446" s="39">
        <v>0</v>
      </c>
      <c r="N1446" s="39">
        <v>0</v>
      </c>
      <c r="O1446" s="39">
        <v>0</v>
      </c>
      <c r="P1446" s="39">
        <v>0</v>
      </c>
      <c r="Q1446" s="39">
        <v>0</v>
      </c>
      <c r="R1446" s="39">
        <v>0</v>
      </c>
      <c r="S1446" s="39">
        <v>0</v>
      </c>
      <c r="T1446" s="39">
        <v>0</v>
      </c>
      <c r="U1446" s="39">
        <v>0</v>
      </c>
      <c r="V1446" s="39">
        <v>0</v>
      </c>
      <c r="W1446" s="39">
        <v>0</v>
      </c>
      <c r="X1446" s="39">
        <v>0</v>
      </c>
      <c r="Y1446" s="39">
        <v>0</v>
      </c>
      <c r="Z1446" s="39">
        <v>0</v>
      </c>
      <c r="AA1446" s="39">
        <v>0</v>
      </c>
      <c r="AB1446" s="41">
        <v>2021</v>
      </c>
    </row>
    <row r="1447" spans="1:28" ht="35.25" customHeight="1">
      <c r="A1447" s="11">
        <v>1</v>
      </c>
      <c r="B1447" s="2">
        <f>SUBTOTAL(103,$A$800:A1447)</f>
        <v>644</v>
      </c>
      <c r="C1447" s="8" t="s">
        <v>870</v>
      </c>
      <c r="D1447" s="36">
        <f t="shared" si="71"/>
        <v>124297</v>
      </c>
      <c r="E1447" s="39">
        <v>0</v>
      </c>
      <c r="F1447" s="39">
        <v>0</v>
      </c>
      <c r="G1447" s="39">
        <v>0</v>
      </c>
      <c r="H1447" s="39">
        <v>0</v>
      </c>
      <c r="I1447" s="39">
        <v>0</v>
      </c>
      <c r="J1447" s="39">
        <v>124297</v>
      </c>
      <c r="K1447" s="40">
        <v>0</v>
      </c>
      <c r="L1447" s="39">
        <v>0</v>
      </c>
      <c r="M1447" s="39">
        <v>0</v>
      </c>
      <c r="N1447" s="39">
        <v>0</v>
      </c>
      <c r="O1447" s="39">
        <v>0</v>
      </c>
      <c r="P1447" s="39">
        <v>0</v>
      </c>
      <c r="Q1447" s="39">
        <v>0</v>
      </c>
      <c r="R1447" s="39">
        <v>0</v>
      </c>
      <c r="S1447" s="39">
        <v>0</v>
      </c>
      <c r="T1447" s="39">
        <v>0</v>
      </c>
      <c r="U1447" s="39">
        <v>0</v>
      </c>
      <c r="V1447" s="39">
        <v>0</v>
      </c>
      <c r="W1447" s="39">
        <v>0</v>
      </c>
      <c r="X1447" s="39">
        <v>0</v>
      </c>
      <c r="Y1447" s="39">
        <v>0</v>
      </c>
      <c r="Z1447" s="39">
        <v>0</v>
      </c>
      <c r="AA1447" s="39">
        <v>0</v>
      </c>
      <c r="AB1447" s="41">
        <v>2021</v>
      </c>
    </row>
    <row r="1448" spans="1:28" ht="35.25" customHeight="1">
      <c r="A1448" s="11">
        <v>1</v>
      </c>
      <c r="B1448" s="2">
        <f>SUBTOTAL(103,$A$800:A1448)</f>
        <v>645</v>
      </c>
      <c r="C1448" s="8" t="s">
        <v>546</v>
      </c>
      <c r="D1448" s="36">
        <f t="shared" si="71"/>
        <v>1960000</v>
      </c>
      <c r="E1448" s="39">
        <v>0</v>
      </c>
      <c r="F1448" s="39">
        <v>0</v>
      </c>
      <c r="G1448" s="39">
        <v>0</v>
      </c>
      <c r="H1448" s="39">
        <v>0</v>
      </c>
      <c r="I1448" s="39">
        <v>0</v>
      </c>
      <c r="J1448" s="39">
        <v>0</v>
      </c>
      <c r="K1448" s="40">
        <v>1</v>
      </c>
      <c r="L1448" s="39">
        <v>1960000</v>
      </c>
      <c r="M1448" s="39">
        <v>0</v>
      </c>
      <c r="N1448" s="39">
        <v>0</v>
      </c>
      <c r="O1448" s="39">
        <v>0</v>
      </c>
      <c r="P1448" s="39">
        <v>0</v>
      </c>
      <c r="Q1448" s="39">
        <v>0</v>
      </c>
      <c r="R1448" s="39">
        <v>0</v>
      </c>
      <c r="S1448" s="39">
        <v>0</v>
      </c>
      <c r="T1448" s="39">
        <v>0</v>
      </c>
      <c r="U1448" s="39">
        <v>0</v>
      </c>
      <c r="V1448" s="39">
        <v>0</v>
      </c>
      <c r="W1448" s="39">
        <v>0</v>
      </c>
      <c r="X1448" s="39">
        <v>0</v>
      </c>
      <c r="Y1448" s="39">
        <v>0</v>
      </c>
      <c r="Z1448" s="39">
        <v>0</v>
      </c>
      <c r="AA1448" s="39">
        <v>0</v>
      </c>
      <c r="AB1448" s="41">
        <v>2021</v>
      </c>
    </row>
    <row r="1449" spans="1:28" ht="35.25" customHeight="1">
      <c r="A1449" s="11">
        <v>1</v>
      </c>
      <c r="B1449" s="2">
        <f>SUBTOTAL(103,$A$800:A1449)</f>
        <v>646</v>
      </c>
      <c r="C1449" s="8" t="s">
        <v>878</v>
      </c>
      <c r="D1449" s="36">
        <f t="shared" si="71"/>
        <v>1997175</v>
      </c>
      <c r="E1449" s="39">
        <v>0</v>
      </c>
      <c r="F1449" s="39">
        <v>0</v>
      </c>
      <c r="G1449" s="39">
        <v>0</v>
      </c>
      <c r="H1449" s="39">
        <v>0</v>
      </c>
      <c r="I1449" s="39">
        <v>0</v>
      </c>
      <c r="J1449" s="39">
        <v>0</v>
      </c>
      <c r="K1449" s="40">
        <v>0</v>
      </c>
      <c r="L1449" s="39">
        <v>0</v>
      </c>
      <c r="M1449" s="39">
        <v>1997175</v>
      </c>
      <c r="N1449" s="39">
        <v>0</v>
      </c>
      <c r="O1449" s="39">
        <v>0</v>
      </c>
      <c r="P1449" s="39">
        <v>0</v>
      </c>
      <c r="Q1449" s="39">
        <v>0</v>
      </c>
      <c r="R1449" s="39">
        <v>0</v>
      </c>
      <c r="S1449" s="39">
        <v>0</v>
      </c>
      <c r="T1449" s="39">
        <v>0</v>
      </c>
      <c r="U1449" s="39">
        <v>0</v>
      </c>
      <c r="V1449" s="39">
        <v>0</v>
      </c>
      <c r="W1449" s="39">
        <v>0</v>
      </c>
      <c r="X1449" s="39">
        <v>0</v>
      </c>
      <c r="Y1449" s="39">
        <v>0</v>
      </c>
      <c r="Z1449" s="39">
        <v>0</v>
      </c>
      <c r="AA1449" s="39">
        <v>0</v>
      </c>
      <c r="AB1449" s="41">
        <v>2021</v>
      </c>
    </row>
    <row r="1450" spans="1:28" ht="35.25" customHeight="1">
      <c r="A1450" s="11">
        <v>1</v>
      </c>
      <c r="B1450" s="2">
        <f>SUBTOTAL(103,$A$800:A1450)</f>
        <v>647</v>
      </c>
      <c r="C1450" s="8" t="s">
        <v>765</v>
      </c>
      <c r="D1450" s="36">
        <f t="shared" si="71"/>
        <v>604749</v>
      </c>
      <c r="E1450" s="39">
        <v>0</v>
      </c>
      <c r="F1450" s="39">
        <v>0</v>
      </c>
      <c r="G1450" s="39">
        <v>0</v>
      </c>
      <c r="H1450" s="39">
        <v>0</v>
      </c>
      <c r="I1450" s="39">
        <v>0</v>
      </c>
      <c r="J1450" s="39">
        <v>0</v>
      </c>
      <c r="K1450" s="40">
        <v>0</v>
      </c>
      <c r="L1450" s="39">
        <v>0</v>
      </c>
      <c r="M1450" s="39">
        <v>0</v>
      </c>
      <c r="N1450" s="39">
        <v>0</v>
      </c>
      <c r="O1450" s="39">
        <v>604749</v>
      </c>
      <c r="P1450" s="39">
        <v>0</v>
      </c>
      <c r="Q1450" s="39">
        <v>0</v>
      </c>
      <c r="R1450" s="39">
        <v>0</v>
      </c>
      <c r="S1450" s="39">
        <v>0</v>
      </c>
      <c r="T1450" s="39">
        <v>0</v>
      </c>
      <c r="U1450" s="39">
        <v>0</v>
      </c>
      <c r="V1450" s="39">
        <v>0</v>
      </c>
      <c r="W1450" s="39">
        <v>0</v>
      </c>
      <c r="X1450" s="39">
        <v>0</v>
      </c>
      <c r="Y1450" s="39">
        <v>0</v>
      </c>
      <c r="Z1450" s="39">
        <v>0</v>
      </c>
      <c r="AA1450" s="39">
        <v>0</v>
      </c>
      <c r="AB1450" s="41">
        <v>2021</v>
      </c>
    </row>
    <row r="1451" spans="1:28" ht="35.25" customHeight="1">
      <c r="A1451" s="11">
        <v>1</v>
      </c>
      <c r="B1451" s="2">
        <f>SUBTOTAL(103,$A$800:A1451)</f>
        <v>648</v>
      </c>
      <c r="C1451" s="8" t="s">
        <v>145</v>
      </c>
      <c r="D1451" s="36">
        <f t="shared" si="71"/>
        <v>1140971</v>
      </c>
      <c r="E1451" s="39">
        <v>0</v>
      </c>
      <c r="F1451" s="39">
        <v>0</v>
      </c>
      <c r="G1451" s="39">
        <v>0</v>
      </c>
      <c r="H1451" s="39">
        <v>0</v>
      </c>
      <c r="I1451" s="39">
        <v>0</v>
      </c>
      <c r="J1451" s="39">
        <v>0</v>
      </c>
      <c r="K1451" s="40">
        <v>0</v>
      </c>
      <c r="L1451" s="39">
        <v>0</v>
      </c>
      <c r="M1451" s="39">
        <v>0</v>
      </c>
      <c r="N1451" s="39">
        <v>0</v>
      </c>
      <c r="O1451" s="39">
        <v>1140971</v>
      </c>
      <c r="P1451" s="39">
        <v>0</v>
      </c>
      <c r="Q1451" s="39">
        <v>0</v>
      </c>
      <c r="R1451" s="39">
        <v>0</v>
      </c>
      <c r="S1451" s="39">
        <v>0</v>
      </c>
      <c r="T1451" s="39">
        <v>0</v>
      </c>
      <c r="U1451" s="39">
        <v>0</v>
      </c>
      <c r="V1451" s="39">
        <v>0</v>
      </c>
      <c r="W1451" s="39">
        <v>0</v>
      </c>
      <c r="X1451" s="39">
        <v>0</v>
      </c>
      <c r="Y1451" s="39">
        <v>0</v>
      </c>
      <c r="Z1451" s="39">
        <v>0</v>
      </c>
      <c r="AA1451" s="39">
        <v>0</v>
      </c>
      <c r="AB1451" s="41">
        <v>2021</v>
      </c>
    </row>
    <row r="1452" spans="1:28" ht="35.25" customHeight="1">
      <c r="A1452" s="11">
        <v>1</v>
      </c>
      <c r="B1452" s="2">
        <f>SUBTOTAL(103,$A$800:A1452)</f>
        <v>649</v>
      </c>
      <c r="C1452" s="8" t="s">
        <v>1361</v>
      </c>
      <c r="D1452" s="36">
        <f t="shared" si="71"/>
        <v>3302858</v>
      </c>
      <c r="E1452" s="39">
        <v>0</v>
      </c>
      <c r="F1452" s="39">
        <v>0</v>
      </c>
      <c r="G1452" s="39">
        <v>0</v>
      </c>
      <c r="H1452" s="39">
        <v>0</v>
      </c>
      <c r="I1452" s="39">
        <v>0</v>
      </c>
      <c r="J1452" s="39">
        <v>0</v>
      </c>
      <c r="K1452" s="40">
        <v>0</v>
      </c>
      <c r="L1452" s="39">
        <v>0</v>
      </c>
      <c r="M1452" s="39">
        <v>3302858</v>
      </c>
      <c r="N1452" s="39">
        <v>0</v>
      </c>
      <c r="O1452" s="39">
        <v>0</v>
      </c>
      <c r="P1452" s="39">
        <v>0</v>
      </c>
      <c r="Q1452" s="39">
        <v>0</v>
      </c>
      <c r="R1452" s="39">
        <v>0</v>
      </c>
      <c r="S1452" s="39">
        <v>0</v>
      </c>
      <c r="T1452" s="39">
        <v>0</v>
      </c>
      <c r="U1452" s="39">
        <v>0</v>
      </c>
      <c r="V1452" s="39">
        <v>0</v>
      </c>
      <c r="W1452" s="39">
        <v>0</v>
      </c>
      <c r="X1452" s="39">
        <v>0</v>
      </c>
      <c r="Y1452" s="39">
        <v>0</v>
      </c>
      <c r="Z1452" s="39">
        <v>0</v>
      </c>
      <c r="AA1452" s="39">
        <v>0</v>
      </c>
      <c r="AB1452" s="41">
        <v>2021</v>
      </c>
    </row>
    <row r="1453" spans="1:28" ht="35.25" customHeight="1">
      <c r="A1453" s="11">
        <v>1</v>
      </c>
      <c r="B1453" s="2">
        <f>SUBTOTAL(103,$A$800:A1453)</f>
        <v>650</v>
      </c>
      <c r="C1453" s="8" t="s">
        <v>1362</v>
      </c>
      <c r="D1453" s="36">
        <f t="shared" si="71"/>
        <v>457339.85</v>
      </c>
      <c r="E1453" s="39">
        <v>0</v>
      </c>
      <c r="F1453" s="39">
        <v>0</v>
      </c>
      <c r="G1453" s="39">
        <v>0</v>
      </c>
      <c r="H1453" s="39">
        <v>457339.85</v>
      </c>
      <c r="I1453" s="39">
        <v>0</v>
      </c>
      <c r="J1453" s="39">
        <v>0</v>
      </c>
      <c r="K1453" s="40">
        <v>0</v>
      </c>
      <c r="L1453" s="39">
        <v>0</v>
      </c>
      <c r="M1453" s="39">
        <v>0</v>
      </c>
      <c r="N1453" s="39">
        <v>0</v>
      </c>
      <c r="O1453" s="39">
        <v>0</v>
      </c>
      <c r="P1453" s="39">
        <v>0</v>
      </c>
      <c r="Q1453" s="39">
        <v>0</v>
      </c>
      <c r="R1453" s="39">
        <v>0</v>
      </c>
      <c r="S1453" s="39">
        <v>0</v>
      </c>
      <c r="T1453" s="39">
        <v>0</v>
      </c>
      <c r="U1453" s="39">
        <v>0</v>
      </c>
      <c r="V1453" s="39">
        <v>0</v>
      </c>
      <c r="W1453" s="39">
        <v>0</v>
      </c>
      <c r="X1453" s="39">
        <v>0</v>
      </c>
      <c r="Y1453" s="39">
        <v>0</v>
      </c>
      <c r="Z1453" s="39">
        <v>0</v>
      </c>
      <c r="AA1453" s="39">
        <v>0</v>
      </c>
      <c r="AB1453" s="41">
        <v>2021</v>
      </c>
    </row>
    <row r="1454" spans="1:28" ht="35.25" customHeight="1">
      <c r="A1454" s="11">
        <v>1</v>
      </c>
      <c r="B1454" s="2">
        <f>SUBTOTAL(103,$A$800:A1454)</f>
        <v>651</v>
      </c>
      <c r="C1454" s="8" t="s">
        <v>722</v>
      </c>
      <c r="D1454" s="36">
        <f t="shared" si="71"/>
        <v>188614</v>
      </c>
      <c r="E1454" s="39">
        <v>0</v>
      </c>
      <c r="F1454" s="39">
        <v>0</v>
      </c>
      <c r="G1454" s="39">
        <v>0</v>
      </c>
      <c r="H1454" s="39">
        <v>0</v>
      </c>
      <c r="I1454" s="39">
        <v>0</v>
      </c>
      <c r="J1454" s="39">
        <v>0</v>
      </c>
      <c r="K1454" s="40">
        <v>0</v>
      </c>
      <c r="L1454" s="39">
        <v>0</v>
      </c>
      <c r="M1454" s="39">
        <v>0</v>
      </c>
      <c r="N1454" s="39">
        <v>0</v>
      </c>
      <c r="O1454" s="39">
        <v>188614</v>
      </c>
      <c r="P1454" s="39">
        <v>0</v>
      </c>
      <c r="Q1454" s="39">
        <v>0</v>
      </c>
      <c r="R1454" s="39">
        <v>0</v>
      </c>
      <c r="S1454" s="39">
        <v>0</v>
      </c>
      <c r="T1454" s="39">
        <v>0</v>
      </c>
      <c r="U1454" s="39">
        <v>0</v>
      </c>
      <c r="V1454" s="39">
        <v>0</v>
      </c>
      <c r="W1454" s="39">
        <v>0</v>
      </c>
      <c r="X1454" s="39">
        <v>0</v>
      </c>
      <c r="Y1454" s="39">
        <v>0</v>
      </c>
      <c r="Z1454" s="39">
        <v>0</v>
      </c>
      <c r="AA1454" s="39">
        <v>0</v>
      </c>
      <c r="AB1454" s="41">
        <v>2021</v>
      </c>
    </row>
    <row r="1455" spans="1:28" ht="35.25" customHeight="1">
      <c r="A1455" s="11">
        <v>1</v>
      </c>
      <c r="B1455" s="2">
        <f>SUBTOTAL(103,$A$800:A1455)</f>
        <v>652</v>
      </c>
      <c r="C1455" s="8" t="s">
        <v>693</v>
      </c>
      <c r="D1455" s="36">
        <f t="shared" si="71"/>
        <v>930979</v>
      </c>
      <c r="E1455" s="39">
        <v>0</v>
      </c>
      <c r="F1455" s="39">
        <v>0</v>
      </c>
      <c r="G1455" s="39">
        <v>0</v>
      </c>
      <c r="H1455" s="39">
        <v>0</v>
      </c>
      <c r="I1455" s="39">
        <v>0</v>
      </c>
      <c r="J1455" s="39">
        <v>0</v>
      </c>
      <c r="K1455" s="40">
        <v>0</v>
      </c>
      <c r="L1455" s="39">
        <v>0</v>
      </c>
      <c r="M1455" s="39">
        <v>0</v>
      </c>
      <c r="N1455" s="39">
        <v>0</v>
      </c>
      <c r="O1455" s="39">
        <v>930979</v>
      </c>
      <c r="P1455" s="39">
        <v>0</v>
      </c>
      <c r="Q1455" s="39">
        <v>0</v>
      </c>
      <c r="R1455" s="39">
        <v>0</v>
      </c>
      <c r="S1455" s="39">
        <v>0</v>
      </c>
      <c r="T1455" s="39">
        <v>0</v>
      </c>
      <c r="U1455" s="39">
        <v>0</v>
      </c>
      <c r="V1455" s="39">
        <v>0</v>
      </c>
      <c r="W1455" s="39">
        <v>0</v>
      </c>
      <c r="X1455" s="39">
        <v>0</v>
      </c>
      <c r="Y1455" s="39">
        <v>0</v>
      </c>
      <c r="Z1455" s="39">
        <v>0</v>
      </c>
      <c r="AA1455" s="39">
        <v>0</v>
      </c>
      <c r="AB1455" s="41">
        <v>2021</v>
      </c>
    </row>
    <row r="1456" spans="1:28" ht="35.25" customHeight="1">
      <c r="A1456" s="11">
        <v>1</v>
      </c>
      <c r="B1456" s="2">
        <f>SUBTOTAL(103,$A$800:A1456)</f>
        <v>653</v>
      </c>
      <c r="C1456" s="8" t="s">
        <v>146</v>
      </c>
      <c r="D1456" s="36">
        <f t="shared" si="71"/>
        <v>659000</v>
      </c>
      <c r="E1456" s="39">
        <v>0</v>
      </c>
      <c r="F1456" s="39">
        <v>0</v>
      </c>
      <c r="G1456" s="39">
        <v>0</v>
      </c>
      <c r="H1456" s="39">
        <v>0</v>
      </c>
      <c r="I1456" s="39">
        <v>0</v>
      </c>
      <c r="J1456" s="39">
        <v>0</v>
      </c>
      <c r="K1456" s="40">
        <v>1</v>
      </c>
      <c r="L1456" s="39">
        <v>659000</v>
      </c>
      <c r="M1456" s="39">
        <v>0</v>
      </c>
      <c r="N1456" s="39">
        <v>0</v>
      </c>
      <c r="O1456" s="39">
        <v>0</v>
      </c>
      <c r="P1456" s="39">
        <v>0</v>
      </c>
      <c r="Q1456" s="39">
        <v>0</v>
      </c>
      <c r="R1456" s="39">
        <v>0</v>
      </c>
      <c r="S1456" s="39">
        <v>0</v>
      </c>
      <c r="T1456" s="39">
        <v>0</v>
      </c>
      <c r="U1456" s="39">
        <v>0</v>
      </c>
      <c r="V1456" s="39">
        <v>0</v>
      </c>
      <c r="W1456" s="39">
        <v>0</v>
      </c>
      <c r="X1456" s="39">
        <v>0</v>
      </c>
      <c r="Y1456" s="39">
        <v>0</v>
      </c>
      <c r="Z1456" s="39">
        <v>0</v>
      </c>
      <c r="AA1456" s="39">
        <v>0</v>
      </c>
      <c r="AB1456" s="41">
        <v>2021</v>
      </c>
    </row>
    <row r="1457" spans="1:28" ht="35.25" customHeight="1">
      <c r="A1457" s="11">
        <v>1</v>
      </c>
      <c r="B1457" s="2">
        <f>SUBTOTAL(103,$A$800:A1457)</f>
        <v>654</v>
      </c>
      <c r="C1457" s="8" t="s">
        <v>505</v>
      </c>
      <c r="D1457" s="36">
        <f t="shared" si="71"/>
        <v>800000</v>
      </c>
      <c r="E1457" s="39">
        <v>0</v>
      </c>
      <c r="F1457" s="39">
        <v>0</v>
      </c>
      <c r="G1457" s="39">
        <v>0</v>
      </c>
      <c r="H1457" s="39">
        <v>0</v>
      </c>
      <c r="I1457" s="39">
        <v>0</v>
      </c>
      <c r="J1457" s="39">
        <v>0</v>
      </c>
      <c r="K1457" s="40">
        <v>0</v>
      </c>
      <c r="L1457" s="39">
        <v>0</v>
      </c>
      <c r="M1457" s="39">
        <v>0</v>
      </c>
      <c r="N1457" s="39">
        <v>0</v>
      </c>
      <c r="O1457" s="39">
        <v>800000</v>
      </c>
      <c r="P1457" s="39">
        <v>0</v>
      </c>
      <c r="Q1457" s="39">
        <v>0</v>
      </c>
      <c r="R1457" s="39">
        <v>0</v>
      </c>
      <c r="S1457" s="39">
        <v>0</v>
      </c>
      <c r="T1457" s="39">
        <v>0</v>
      </c>
      <c r="U1457" s="39">
        <v>0</v>
      </c>
      <c r="V1457" s="39">
        <v>0</v>
      </c>
      <c r="W1457" s="39">
        <v>0</v>
      </c>
      <c r="X1457" s="39">
        <v>0</v>
      </c>
      <c r="Y1457" s="39">
        <v>0</v>
      </c>
      <c r="Z1457" s="39">
        <v>0</v>
      </c>
      <c r="AA1457" s="39">
        <v>0</v>
      </c>
      <c r="AB1457" s="41">
        <v>2021</v>
      </c>
    </row>
    <row r="1458" spans="1:28" ht="35.25" customHeight="1">
      <c r="A1458" s="11">
        <v>1</v>
      </c>
      <c r="B1458" s="2">
        <f>SUBTOTAL(103,$A$800:A1458)</f>
        <v>655</v>
      </c>
      <c r="C1458" s="8" t="s">
        <v>602</v>
      </c>
      <c r="D1458" s="36">
        <f t="shared" si="71"/>
        <v>56619</v>
      </c>
      <c r="E1458" s="39">
        <v>0</v>
      </c>
      <c r="F1458" s="39">
        <v>0</v>
      </c>
      <c r="G1458" s="39">
        <v>56619</v>
      </c>
      <c r="H1458" s="39">
        <v>0</v>
      </c>
      <c r="I1458" s="39">
        <v>0</v>
      </c>
      <c r="J1458" s="39">
        <v>0</v>
      </c>
      <c r="K1458" s="40">
        <v>0</v>
      </c>
      <c r="L1458" s="39">
        <v>0</v>
      </c>
      <c r="M1458" s="39">
        <v>0</v>
      </c>
      <c r="N1458" s="39">
        <v>0</v>
      </c>
      <c r="O1458" s="39">
        <v>0</v>
      </c>
      <c r="P1458" s="39">
        <v>0</v>
      </c>
      <c r="Q1458" s="39">
        <v>0</v>
      </c>
      <c r="R1458" s="39">
        <v>0</v>
      </c>
      <c r="S1458" s="39">
        <v>0</v>
      </c>
      <c r="T1458" s="39">
        <v>0</v>
      </c>
      <c r="U1458" s="39">
        <v>0</v>
      </c>
      <c r="V1458" s="39">
        <v>0</v>
      </c>
      <c r="W1458" s="39">
        <v>0</v>
      </c>
      <c r="X1458" s="39">
        <v>0</v>
      </c>
      <c r="Y1458" s="39">
        <v>0</v>
      </c>
      <c r="Z1458" s="39">
        <v>0</v>
      </c>
      <c r="AA1458" s="39">
        <v>0</v>
      </c>
      <c r="AB1458" s="41">
        <v>2021</v>
      </c>
    </row>
    <row r="1459" spans="1:28" ht="35.25" customHeight="1">
      <c r="A1459" s="11">
        <v>1</v>
      </c>
      <c r="B1459" s="2">
        <f>SUBTOTAL(103,$A$800:A1459)</f>
        <v>656</v>
      </c>
      <c r="C1459" s="8" t="s">
        <v>723</v>
      </c>
      <c r="D1459" s="36">
        <f t="shared" si="71"/>
        <v>994057.41</v>
      </c>
      <c r="E1459" s="39">
        <v>0</v>
      </c>
      <c r="F1459" s="39">
        <v>0</v>
      </c>
      <c r="G1459" s="39">
        <v>0</v>
      </c>
      <c r="H1459" s="39">
        <v>0</v>
      </c>
      <c r="I1459" s="39">
        <v>0</v>
      </c>
      <c r="J1459" s="39">
        <v>0</v>
      </c>
      <c r="K1459" s="40">
        <v>0</v>
      </c>
      <c r="L1459" s="39">
        <v>0</v>
      </c>
      <c r="M1459" s="39">
        <v>994057.41</v>
      </c>
      <c r="N1459" s="39">
        <v>0</v>
      </c>
      <c r="O1459" s="39">
        <v>0</v>
      </c>
      <c r="P1459" s="39">
        <v>0</v>
      </c>
      <c r="Q1459" s="39">
        <v>0</v>
      </c>
      <c r="R1459" s="39">
        <v>0</v>
      </c>
      <c r="S1459" s="39">
        <v>0</v>
      </c>
      <c r="T1459" s="39">
        <v>0</v>
      </c>
      <c r="U1459" s="39">
        <v>0</v>
      </c>
      <c r="V1459" s="39">
        <v>0</v>
      </c>
      <c r="W1459" s="39">
        <v>0</v>
      </c>
      <c r="X1459" s="39">
        <v>0</v>
      </c>
      <c r="Y1459" s="39">
        <v>0</v>
      </c>
      <c r="Z1459" s="39">
        <v>0</v>
      </c>
      <c r="AA1459" s="39">
        <v>0</v>
      </c>
      <c r="AB1459" s="41">
        <v>2021</v>
      </c>
    </row>
    <row r="1460" spans="1:28" ht="35.25" customHeight="1">
      <c r="A1460" s="11">
        <v>1</v>
      </c>
      <c r="B1460" s="2">
        <f>SUBTOTAL(103,$A$800:A1460)</f>
        <v>657</v>
      </c>
      <c r="C1460" s="8" t="s">
        <v>354</v>
      </c>
      <c r="D1460" s="36">
        <f t="shared" si="71"/>
        <v>1600000</v>
      </c>
      <c r="E1460" s="39">
        <v>0</v>
      </c>
      <c r="F1460" s="39">
        <v>0</v>
      </c>
      <c r="G1460" s="39">
        <v>0</v>
      </c>
      <c r="H1460" s="39">
        <v>0</v>
      </c>
      <c r="I1460" s="39">
        <v>0</v>
      </c>
      <c r="J1460" s="39">
        <v>0</v>
      </c>
      <c r="K1460" s="40">
        <v>0</v>
      </c>
      <c r="L1460" s="39">
        <v>0</v>
      </c>
      <c r="M1460" s="39">
        <v>1600000</v>
      </c>
      <c r="N1460" s="39">
        <v>0</v>
      </c>
      <c r="O1460" s="39">
        <v>0</v>
      </c>
      <c r="P1460" s="39">
        <v>0</v>
      </c>
      <c r="Q1460" s="39">
        <v>0</v>
      </c>
      <c r="R1460" s="39">
        <v>0</v>
      </c>
      <c r="S1460" s="39">
        <v>0</v>
      </c>
      <c r="T1460" s="39">
        <v>0</v>
      </c>
      <c r="U1460" s="39">
        <v>0</v>
      </c>
      <c r="V1460" s="39">
        <v>0</v>
      </c>
      <c r="W1460" s="39">
        <v>0</v>
      </c>
      <c r="X1460" s="39">
        <v>0</v>
      </c>
      <c r="Y1460" s="39">
        <v>0</v>
      </c>
      <c r="Z1460" s="39">
        <v>0</v>
      </c>
      <c r="AA1460" s="39">
        <v>0</v>
      </c>
      <c r="AB1460" s="41">
        <v>2021</v>
      </c>
    </row>
    <row r="1461" spans="1:28" ht="35.25" customHeight="1">
      <c r="A1461" s="11">
        <v>1</v>
      </c>
      <c r="B1461" s="2">
        <f>SUBTOTAL(103,$A$800:A1461)</f>
        <v>658</v>
      </c>
      <c r="C1461" s="8" t="s">
        <v>496</v>
      </c>
      <c r="D1461" s="36">
        <f t="shared" si="71"/>
        <v>55364</v>
      </c>
      <c r="E1461" s="39">
        <v>0</v>
      </c>
      <c r="F1461" s="39">
        <v>0</v>
      </c>
      <c r="G1461" s="39">
        <v>55364</v>
      </c>
      <c r="H1461" s="39">
        <v>0</v>
      </c>
      <c r="I1461" s="39">
        <v>0</v>
      </c>
      <c r="J1461" s="39">
        <v>0</v>
      </c>
      <c r="K1461" s="40">
        <v>0</v>
      </c>
      <c r="L1461" s="39">
        <v>0</v>
      </c>
      <c r="M1461" s="39">
        <v>0</v>
      </c>
      <c r="N1461" s="39">
        <v>0</v>
      </c>
      <c r="O1461" s="39">
        <v>0</v>
      </c>
      <c r="P1461" s="39">
        <v>0</v>
      </c>
      <c r="Q1461" s="39">
        <v>0</v>
      </c>
      <c r="R1461" s="39">
        <v>0</v>
      </c>
      <c r="S1461" s="39">
        <v>0</v>
      </c>
      <c r="T1461" s="39">
        <v>0</v>
      </c>
      <c r="U1461" s="39">
        <v>0</v>
      </c>
      <c r="V1461" s="39">
        <v>0</v>
      </c>
      <c r="W1461" s="39">
        <v>0</v>
      </c>
      <c r="X1461" s="39">
        <v>0</v>
      </c>
      <c r="Y1461" s="39">
        <v>0</v>
      </c>
      <c r="Z1461" s="39">
        <v>0</v>
      </c>
      <c r="AA1461" s="39">
        <v>0</v>
      </c>
      <c r="AB1461" s="41">
        <v>2021</v>
      </c>
    </row>
    <row r="1462" spans="1:28" ht="35.25" customHeight="1">
      <c r="A1462" s="11">
        <v>1</v>
      </c>
      <c r="B1462" s="2">
        <f>SUBTOTAL(103,$A$800:A1462)</f>
        <v>659</v>
      </c>
      <c r="C1462" s="8" t="s">
        <v>567</v>
      </c>
      <c r="D1462" s="36">
        <f t="shared" si="71"/>
        <v>130225</v>
      </c>
      <c r="E1462" s="39">
        <v>0</v>
      </c>
      <c r="F1462" s="39">
        <v>0</v>
      </c>
      <c r="G1462" s="39">
        <v>0</v>
      </c>
      <c r="H1462" s="39">
        <v>0</v>
      </c>
      <c r="I1462" s="39">
        <v>0</v>
      </c>
      <c r="J1462" s="39">
        <v>0</v>
      </c>
      <c r="K1462" s="40">
        <v>0</v>
      </c>
      <c r="L1462" s="39">
        <v>0</v>
      </c>
      <c r="M1462" s="39">
        <v>0</v>
      </c>
      <c r="N1462" s="39">
        <v>0</v>
      </c>
      <c r="O1462" s="39">
        <v>130225</v>
      </c>
      <c r="P1462" s="39">
        <v>0</v>
      </c>
      <c r="Q1462" s="39">
        <v>0</v>
      </c>
      <c r="R1462" s="39">
        <v>0</v>
      </c>
      <c r="S1462" s="39">
        <v>0</v>
      </c>
      <c r="T1462" s="39">
        <v>0</v>
      </c>
      <c r="U1462" s="39">
        <v>0</v>
      </c>
      <c r="V1462" s="39">
        <v>0</v>
      </c>
      <c r="W1462" s="39">
        <v>0</v>
      </c>
      <c r="X1462" s="39">
        <v>0</v>
      </c>
      <c r="Y1462" s="39">
        <v>0</v>
      </c>
      <c r="Z1462" s="39">
        <v>0</v>
      </c>
      <c r="AA1462" s="39">
        <v>0</v>
      </c>
      <c r="AB1462" s="41">
        <v>2021</v>
      </c>
    </row>
    <row r="1463" spans="1:28" ht="35.25" customHeight="1">
      <c r="A1463" s="11">
        <v>1</v>
      </c>
      <c r="B1463" s="2">
        <f>SUBTOTAL(103,$A$800:A1463)</f>
        <v>660</v>
      </c>
      <c r="C1463" s="8" t="s">
        <v>427</v>
      </c>
      <c r="D1463" s="36">
        <f t="shared" si="71"/>
        <v>400000</v>
      </c>
      <c r="E1463" s="39">
        <v>0</v>
      </c>
      <c r="F1463" s="39">
        <v>0</v>
      </c>
      <c r="G1463" s="39">
        <v>0</v>
      </c>
      <c r="H1463" s="39">
        <v>0</v>
      </c>
      <c r="I1463" s="39">
        <v>0</v>
      </c>
      <c r="J1463" s="39">
        <v>0</v>
      </c>
      <c r="K1463" s="40">
        <v>0</v>
      </c>
      <c r="L1463" s="39">
        <v>0</v>
      </c>
      <c r="M1463" s="39">
        <v>0</v>
      </c>
      <c r="N1463" s="39">
        <v>0</v>
      </c>
      <c r="O1463" s="39">
        <v>400000</v>
      </c>
      <c r="P1463" s="39">
        <v>0</v>
      </c>
      <c r="Q1463" s="39">
        <v>0</v>
      </c>
      <c r="R1463" s="39">
        <v>0</v>
      </c>
      <c r="S1463" s="39">
        <v>0</v>
      </c>
      <c r="T1463" s="39">
        <v>0</v>
      </c>
      <c r="U1463" s="39">
        <v>0</v>
      </c>
      <c r="V1463" s="39">
        <v>0</v>
      </c>
      <c r="W1463" s="39">
        <v>0</v>
      </c>
      <c r="X1463" s="39">
        <v>0</v>
      </c>
      <c r="Y1463" s="39">
        <v>0</v>
      </c>
      <c r="Z1463" s="39">
        <v>0</v>
      </c>
      <c r="AA1463" s="39">
        <v>0</v>
      </c>
      <c r="AB1463" s="41">
        <v>2021</v>
      </c>
    </row>
    <row r="1464" spans="1:28" ht="35.25" customHeight="1">
      <c r="A1464" s="11">
        <v>1</v>
      </c>
      <c r="B1464" s="2">
        <f>SUBTOTAL(103,$A$800:A1464)</f>
        <v>661</v>
      </c>
      <c r="C1464" s="8" t="s">
        <v>617</v>
      </c>
      <c r="D1464" s="36">
        <f t="shared" si="71"/>
        <v>540565</v>
      </c>
      <c r="E1464" s="39">
        <v>0</v>
      </c>
      <c r="F1464" s="39">
        <v>0</v>
      </c>
      <c r="G1464" s="39">
        <v>0</v>
      </c>
      <c r="H1464" s="39">
        <v>0</v>
      </c>
      <c r="I1464" s="39">
        <v>0</v>
      </c>
      <c r="J1464" s="39">
        <v>0</v>
      </c>
      <c r="K1464" s="40">
        <v>0</v>
      </c>
      <c r="L1464" s="39">
        <v>0</v>
      </c>
      <c r="M1464" s="39">
        <v>0</v>
      </c>
      <c r="N1464" s="39">
        <v>0</v>
      </c>
      <c r="O1464" s="39">
        <v>540565</v>
      </c>
      <c r="P1464" s="39">
        <v>0</v>
      </c>
      <c r="Q1464" s="39">
        <v>0</v>
      </c>
      <c r="R1464" s="39">
        <v>0</v>
      </c>
      <c r="S1464" s="39">
        <v>0</v>
      </c>
      <c r="T1464" s="39">
        <v>0</v>
      </c>
      <c r="U1464" s="39">
        <v>0</v>
      </c>
      <c r="V1464" s="39">
        <v>0</v>
      </c>
      <c r="W1464" s="39">
        <v>0</v>
      </c>
      <c r="X1464" s="39">
        <v>0</v>
      </c>
      <c r="Y1464" s="39">
        <v>0</v>
      </c>
      <c r="Z1464" s="39">
        <v>0</v>
      </c>
      <c r="AA1464" s="39">
        <v>0</v>
      </c>
      <c r="AB1464" s="41">
        <v>2021</v>
      </c>
    </row>
    <row r="1465" spans="1:28" ht="35.25" customHeight="1">
      <c r="A1465" s="11">
        <v>1</v>
      </c>
      <c r="B1465" s="2">
        <f>SUBTOTAL(103,$A$800:A1465)</f>
        <v>662</v>
      </c>
      <c r="C1465" s="8" t="s">
        <v>726</v>
      </c>
      <c r="D1465" s="36">
        <f t="shared" si="71"/>
        <v>710857</v>
      </c>
      <c r="E1465" s="39">
        <v>0</v>
      </c>
      <c r="F1465" s="39">
        <v>710857</v>
      </c>
      <c r="G1465" s="39">
        <v>0</v>
      </c>
      <c r="H1465" s="39">
        <v>0</v>
      </c>
      <c r="I1465" s="39">
        <v>0</v>
      </c>
      <c r="J1465" s="39">
        <v>0</v>
      </c>
      <c r="K1465" s="40">
        <v>0</v>
      </c>
      <c r="L1465" s="39">
        <v>0</v>
      </c>
      <c r="M1465" s="39">
        <v>0</v>
      </c>
      <c r="N1465" s="39">
        <v>0</v>
      </c>
      <c r="O1465" s="39">
        <v>0</v>
      </c>
      <c r="P1465" s="39">
        <v>0</v>
      </c>
      <c r="Q1465" s="39">
        <v>0</v>
      </c>
      <c r="R1465" s="39">
        <v>0</v>
      </c>
      <c r="S1465" s="39">
        <v>0</v>
      </c>
      <c r="T1465" s="39">
        <v>0</v>
      </c>
      <c r="U1465" s="39">
        <v>0</v>
      </c>
      <c r="V1465" s="39">
        <v>0</v>
      </c>
      <c r="W1465" s="39">
        <v>0</v>
      </c>
      <c r="X1465" s="39">
        <v>0</v>
      </c>
      <c r="Y1465" s="39">
        <v>0</v>
      </c>
      <c r="Z1465" s="39">
        <v>0</v>
      </c>
      <c r="AA1465" s="39">
        <v>0</v>
      </c>
      <c r="AB1465" s="41">
        <v>2021</v>
      </c>
    </row>
    <row r="1466" spans="1:28" ht="35.25" customHeight="1">
      <c r="A1466" s="11">
        <v>1</v>
      </c>
      <c r="B1466" s="2">
        <f>SUBTOTAL(103,$A$800:A1466)</f>
        <v>663</v>
      </c>
      <c r="C1466" s="8" t="s">
        <v>410</v>
      </c>
      <c r="D1466" s="36">
        <f t="shared" si="71"/>
        <v>54548</v>
      </c>
      <c r="E1466" s="39">
        <v>0</v>
      </c>
      <c r="F1466" s="39">
        <v>0</v>
      </c>
      <c r="G1466" s="39">
        <v>54548</v>
      </c>
      <c r="H1466" s="39">
        <v>0</v>
      </c>
      <c r="I1466" s="39">
        <v>0</v>
      </c>
      <c r="J1466" s="39">
        <v>0</v>
      </c>
      <c r="K1466" s="40">
        <v>0</v>
      </c>
      <c r="L1466" s="39">
        <v>0</v>
      </c>
      <c r="M1466" s="39">
        <v>0</v>
      </c>
      <c r="N1466" s="39">
        <v>0</v>
      </c>
      <c r="O1466" s="39">
        <v>0</v>
      </c>
      <c r="P1466" s="39">
        <v>0</v>
      </c>
      <c r="Q1466" s="39">
        <v>0</v>
      </c>
      <c r="R1466" s="39">
        <v>0</v>
      </c>
      <c r="S1466" s="39">
        <v>0</v>
      </c>
      <c r="T1466" s="39">
        <v>0</v>
      </c>
      <c r="U1466" s="39">
        <v>0</v>
      </c>
      <c r="V1466" s="39">
        <v>0</v>
      </c>
      <c r="W1466" s="39">
        <v>0</v>
      </c>
      <c r="X1466" s="39">
        <v>0</v>
      </c>
      <c r="Y1466" s="39">
        <v>0</v>
      </c>
      <c r="Z1466" s="39">
        <v>0</v>
      </c>
      <c r="AA1466" s="39">
        <v>0</v>
      </c>
      <c r="AB1466" s="41">
        <v>2021</v>
      </c>
    </row>
    <row r="1467" spans="1:28" ht="35.25" customHeight="1">
      <c r="A1467" s="11">
        <v>1</v>
      </c>
      <c r="B1467" s="2">
        <f>SUBTOTAL(103,$A$800:A1467)</f>
        <v>664</v>
      </c>
      <c r="C1467" s="8" t="s">
        <v>518</v>
      </c>
      <c r="D1467" s="36">
        <f t="shared" si="71"/>
        <v>592400</v>
      </c>
      <c r="E1467" s="39">
        <v>0</v>
      </c>
      <c r="F1467" s="39">
        <v>0</v>
      </c>
      <c r="G1467" s="39">
        <v>0</v>
      </c>
      <c r="H1467" s="39">
        <v>0</v>
      </c>
      <c r="I1467" s="39">
        <v>0</v>
      </c>
      <c r="J1467" s="39">
        <v>0</v>
      </c>
      <c r="K1467" s="40">
        <v>0</v>
      </c>
      <c r="L1467" s="39">
        <v>0</v>
      </c>
      <c r="M1467" s="39">
        <v>0</v>
      </c>
      <c r="N1467" s="39">
        <v>0</v>
      </c>
      <c r="O1467" s="39">
        <v>592400</v>
      </c>
      <c r="P1467" s="39">
        <v>0</v>
      </c>
      <c r="Q1467" s="39">
        <v>0</v>
      </c>
      <c r="R1467" s="39">
        <v>0</v>
      </c>
      <c r="S1467" s="39">
        <v>0</v>
      </c>
      <c r="T1467" s="39">
        <v>0</v>
      </c>
      <c r="U1467" s="39">
        <v>0</v>
      </c>
      <c r="V1467" s="39">
        <v>0</v>
      </c>
      <c r="W1467" s="39">
        <v>0</v>
      </c>
      <c r="X1467" s="39">
        <v>0</v>
      </c>
      <c r="Y1467" s="39">
        <v>0</v>
      </c>
      <c r="Z1467" s="39">
        <v>0</v>
      </c>
      <c r="AA1467" s="39">
        <v>0</v>
      </c>
      <c r="AB1467" s="41">
        <v>2021</v>
      </c>
    </row>
    <row r="1468" spans="1:28" ht="35.25" customHeight="1">
      <c r="A1468" s="11">
        <v>1</v>
      </c>
      <c r="B1468" s="2">
        <f>SUBTOTAL(103,$A$800:A1468)</f>
        <v>665</v>
      </c>
      <c r="C1468" s="8" t="s">
        <v>568</v>
      </c>
      <c r="D1468" s="36">
        <f t="shared" si="71"/>
        <v>1488519.9</v>
      </c>
      <c r="E1468" s="39">
        <v>0</v>
      </c>
      <c r="F1468" s="39">
        <v>0</v>
      </c>
      <c r="G1468" s="39">
        <v>0</v>
      </c>
      <c r="H1468" s="39">
        <v>0</v>
      </c>
      <c r="I1468" s="39">
        <v>0</v>
      </c>
      <c r="J1468" s="39">
        <v>0</v>
      </c>
      <c r="K1468" s="40">
        <v>0</v>
      </c>
      <c r="L1468" s="39">
        <v>0</v>
      </c>
      <c r="M1468" s="39">
        <v>0</v>
      </c>
      <c r="N1468" s="39">
        <v>0</v>
      </c>
      <c r="O1468" s="39">
        <v>1191694</v>
      </c>
      <c r="P1468" s="39">
        <v>296825.9</v>
      </c>
      <c r="Q1468" s="39">
        <v>0</v>
      </c>
      <c r="R1468" s="39">
        <v>0</v>
      </c>
      <c r="S1468" s="39">
        <v>0</v>
      </c>
      <c r="T1468" s="39">
        <v>0</v>
      </c>
      <c r="U1468" s="39">
        <v>0</v>
      </c>
      <c r="V1468" s="39">
        <v>0</v>
      </c>
      <c r="W1468" s="39">
        <v>0</v>
      </c>
      <c r="X1468" s="39">
        <v>0</v>
      </c>
      <c r="Y1468" s="39">
        <v>0</v>
      </c>
      <c r="Z1468" s="39">
        <v>0</v>
      </c>
      <c r="AA1468" s="39">
        <v>0</v>
      </c>
      <c r="AB1468" s="41">
        <v>2021</v>
      </c>
    </row>
    <row r="1469" spans="1:28" ht="35.25" customHeight="1">
      <c r="A1469" s="11">
        <v>1</v>
      </c>
      <c r="B1469" s="2">
        <f>SUBTOTAL(103,$A$800:A1469)</f>
        <v>666</v>
      </c>
      <c r="C1469" s="8" t="s">
        <v>650</v>
      </c>
      <c r="D1469" s="36">
        <f t="shared" si="71"/>
        <v>1097598</v>
      </c>
      <c r="E1469" s="39">
        <v>0</v>
      </c>
      <c r="F1469" s="39">
        <v>0</v>
      </c>
      <c r="G1469" s="39">
        <v>0</v>
      </c>
      <c r="H1469" s="39">
        <v>0</v>
      </c>
      <c r="I1469" s="39">
        <v>0</v>
      </c>
      <c r="J1469" s="39">
        <v>0</v>
      </c>
      <c r="K1469" s="40">
        <v>0</v>
      </c>
      <c r="L1469" s="39">
        <v>0</v>
      </c>
      <c r="M1469" s="39">
        <v>847598</v>
      </c>
      <c r="N1469" s="39">
        <v>0</v>
      </c>
      <c r="O1469" s="39">
        <v>250000</v>
      </c>
      <c r="P1469" s="39">
        <v>0</v>
      </c>
      <c r="Q1469" s="39">
        <v>0</v>
      </c>
      <c r="R1469" s="39">
        <v>0</v>
      </c>
      <c r="S1469" s="39">
        <v>0</v>
      </c>
      <c r="T1469" s="39">
        <v>0</v>
      </c>
      <c r="U1469" s="39">
        <v>0</v>
      </c>
      <c r="V1469" s="39">
        <v>0</v>
      </c>
      <c r="W1469" s="39">
        <v>0</v>
      </c>
      <c r="X1469" s="39">
        <v>0</v>
      </c>
      <c r="Y1469" s="39">
        <v>0</v>
      </c>
      <c r="Z1469" s="39">
        <v>0</v>
      </c>
      <c r="AA1469" s="39">
        <v>0</v>
      </c>
      <c r="AB1469" s="41">
        <v>2021</v>
      </c>
    </row>
    <row r="1470" spans="1:28" ht="35.25" customHeight="1">
      <c r="A1470" s="11">
        <v>1</v>
      </c>
      <c r="B1470" s="2">
        <f>SUBTOTAL(103,$A$800:A1470)</f>
        <v>667</v>
      </c>
      <c r="C1470" s="8" t="s">
        <v>855</v>
      </c>
      <c r="D1470" s="36">
        <f t="shared" si="71"/>
        <v>347180</v>
      </c>
      <c r="E1470" s="39">
        <v>0</v>
      </c>
      <c r="F1470" s="39">
        <v>0</v>
      </c>
      <c r="G1470" s="39">
        <v>0</v>
      </c>
      <c r="H1470" s="39">
        <v>347180</v>
      </c>
      <c r="I1470" s="39">
        <v>0</v>
      </c>
      <c r="J1470" s="39">
        <v>0</v>
      </c>
      <c r="K1470" s="40">
        <v>0</v>
      </c>
      <c r="L1470" s="39">
        <v>0</v>
      </c>
      <c r="M1470" s="39">
        <v>0</v>
      </c>
      <c r="N1470" s="39">
        <v>0</v>
      </c>
      <c r="O1470" s="39">
        <v>0</v>
      </c>
      <c r="P1470" s="39">
        <v>0</v>
      </c>
      <c r="Q1470" s="39">
        <v>0</v>
      </c>
      <c r="R1470" s="39">
        <v>0</v>
      </c>
      <c r="S1470" s="39">
        <v>0</v>
      </c>
      <c r="T1470" s="39">
        <v>0</v>
      </c>
      <c r="U1470" s="39">
        <v>0</v>
      </c>
      <c r="V1470" s="39">
        <v>0</v>
      </c>
      <c r="W1470" s="39">
        <v>0</v>
      </c>
      <c r="X1470" s="39">
        <v>0</v>
      </c>
      <c r="Y1470" s="39">
        <v>0</v>
      </c>
      <c r="Z1470" s="39">
        <v>0</v>
      </c>
      <c r="AA1470" s="39">
        <v>0</v>
      </c>
      <c r="AB1470" s="41">
        <v>2021</v>
      </c>
    </row>
    <row r="1471" spans="1:28" ht="35.25" customHeight="1">
      <c r="A1471" s="11">
        <v>1</v>
      </c>
      <c r="B1471" s="2">
        <f>SUBTOTAL(103,$A$800:A1471)</f>
        <v>668</v>
      </c>
      <c r="C1471" s="8" t="s">
        <v>848</v>
      </c>
      <c r="D1471" s="36">
        <f t="shared" si="71"/>
        <v>220000</v>
      </c>
      <c r="E1471" s="39">
        <v>0</v>
      </c>
      <c r="F1471" s="39">
        <v>0</v>
      </c>
      <c r="G1471" s="39">
        <v>0</v>
      </c>
      <c r="H1471" s="39">
        <v>0</v>
      </c>
      <c r="I1471" s="39">
        <v>0</v>
      </c>
      <c r="J1471" s="39">
        <v>0</v>
      </c>
      <c r="K1471" s="40">
        <v>0</v>
      </c>
      <c r="L1471" s="39">
        <v>0</v>
      </c>
      <c r="M1471" s="39">
        <v>220000</v>
      </c>
      <c r="N1471" s="39">
        <v>0</v>
      </c>
      <c r="O1471" s="39">
        <v>0</v>
      </c>
      <c r="P1471" s="39">
        <v>0</v>
      </c>
      <c r="Q1471" s="39">
        <v>0</v>
      </c>
      <c r="R1471" s="39">
        <v>0</v>
      </c>
      <c r="S1471" s="39">
        <v>0</v>
      </c>
      <c r="T1471" s="39">
        <v>0</v>
      </c>
      <c r="U1471" s="39">
        <v>0</v>
      </c>
      <c r="V1471" s="39">
        <v>0</v>
      </c>
      <c r="W1471" s="39">
        <v>0</v>
      </c>
      <c r="X1471" s="39">
        <v>0</v>
      </c>
      <c r="Y1471" s="39">
        <v>0</v>
      </c>
      <c r="Z1471" s="39">
        <v>0</v>
      </c>
      <c r="AA1471" s="39">
        <v>0</v>
      </c>
      <c r="AB1471" s="41">
        <v>2021</v>
      </c>
    </row>
    <row r="1472" spans="1:28" ht="35.25" customHeight="1">
      <c r="A1472" s="11">
        <v>1</v>
      </c>
      <c r="B1472" s="2">
        <f>SUBTOTAL(103,$A$800:A1472)</f>
        <v>669</v>
      </c>
      <c r="C1472" s="8" t="s">
        <v>876</v>
      </c>
      <c r="D1472" s="36">
        <f t="shared" si="71"/>
        <v>25164</v>
      </c>
      <c r="E1472" s="39">
        <v>0</v>
      </c>
      <c r="F1472" s="39">
        <v>0</v>
      </c>
      <c r="G1472" s="39">
        <v>0</v>
      </c>
      <c r="H1472" s="39">
        <v>0</v>
      </c>
      <c r="I1472" s="39">
        <v>0</v>
      </c>
      <c r="J1472" s="39">
        <v>0</v>
      </c>
      <c r="K1472" s="40">
        <v>0</v>
      </c>
      <c r="L1472" s="39">
        <v>0</v>
      </c>
      <c r="M1472" s="39">
        <v>0</v>
      </c>
      <c r="N1472" s="39">
        <v>0</v>
      </c>
      <c r="O1472" s="39">
        <v>25164</v>
      </c>
      <c r="P1472" s="39">
        <v>0</v>
      </c>
      <c r="Q1472" s="39">
        <v>0</v>
      </c>
      <c r="R1472" s="39">
        <v>0</v>
      </c>
      <c r="S1472" s="39">
        <v>0</v>
      </c>
      <c r="T1472" s="39">
        <v>0</v>
      </c>
      <c r="U1472" s="39">
        <v>0</v>
      </c>
      <c r="V1472" s="39">
        <v>0</v>
      </c>
      <c r="W1472" s="39">
        <v>0</v>
      </c>
      <c r="X1472" s="39">
        <v>0</v>
      </c>
      <c r="Y1472" s="39">
        <v>0</v>
      </c>
      <c r="Z1472" s="39">
        <v>0</v>
      </c>
      <c r="AA1472" s="39">
        <v>0</v>
      </c>
      <c r="AB1472" s="41">
        <v>2021</v>
      </c>
    </row>
    <row r="1473" spans="1:28" ht="35.25" customHeight="1">
      <c r="A1473" s="11">
        <v>1</v>
      </c>
      <c r="B1473" s="2">
        <f>SUBTOTAL(103,$A$800:A1473)</f>
        <v>670</v>
      </c>
      <c r="C1473" s="8" t="s">
        <v>447</v>
      </c>
      <c r="D1473" s="36">
        <f t="shared" si="71"/>
        <v>112000</v>
      </c>
      <c r="E1473" s="39">
        <v>0</v>
      </c>
      <c r="F1473" s="39">
        <v>0</v>
      </c>
      <c r="G1473" s="39">
        <v>112000</v>
      </c>
      <c r="H1473" s="39">
        <v>0</v>
      </c>
      <c r="I1473" s="39">
        <v>0</v>
      </c>
      <c r="J1473" s="39">
        <v>0</v>
      </c>
      <c r="K1473" s="40">
        <v>0</v>
      </c>
      <c r="L1473" s="39">
        <v>0</v>
      </c>
      <c r="M1473" s="39">
        <v>0</v>
      </c>
      <c r="N1473" s="39">
        <v>0</v>
      </c>
      <c r="O1473" s="39">
        <v>0</v>
      </c>
      <c r="P1473" s="39">
        <v>0</v>
      </c>
      <c r="Q1473" s="39">
        <v>0</v>
      </c>
      <c r="R1473" s="39">
        <v>0</v>
      </c>
      <c r="S1473" s="39">
        <v>0</v>
      </c>
      <c r="T1473" s="39">
        <v>0</v>
      </c>
      <c r="U1473" s="39">
        <v>0</v>
      </c>
      <c r="V1473" s="39">
        <v>0</v>
      </c>
      <c r="W1473" s="39">
        <v>0</v>
      </c>
      <c r="X1473" s="39">
        <v>0</v>
      </c>
      <c r="Y1473" s="39">
        <v>0</v>
      </c>
      <c r="Z1473" s="39">
        <v>0</v>
      </c>
      <c r="AA1473" s="39">
        <v>0</v>
      </c>
      <c r="AB1473" s="41">
        <v>2021</v>
      </c>
    </row>
    <row r="1474" spans="1:28" ht="35.25" customHeight="1">
      <c r="A1474" s="11">
        <v>1</v>
      </c>
      <c r="B1474" s="2">
        <f>SUBTOTAL(103,$A$800:A1474)</f>
        <v>671</v>
      </c>
      <c r="C1474" s="8" t="s">
        <v>1363</v>
      </c>
      <c r="D1474" s="36">
        <f t="shared" si="71"/>
        <v>780913.2</v>
      </c>
      <c r="E1474" s="39">
        <v>0</v>
      </c>
      <c r="F1474" s="39">
        <v>0</v>
      </c>
      <c r="G1474" s="39">
        <v>0</v>
      </c>
      <c r="H1474" s="39">
        <v>0</v>
      </c>
      <c r="I1474" s="39">
        <v>0</v>
      </c>
      <c r="J1474" s="39">
        <v>0</v>
      </c>
      <c r="K1474" s="40">
        <v>0</v>
      </c>
      <c r="L1474" s="39">
        <v>0</v>
      </c>
      <c r="M1474" s="39">
        <v>0</v>
      </c>
      <c r="N1474" s="39">
        <v>0</v>
      </c>
      <c r="O1474" s="39">
        <v>0</v>
      </c>
      <c r="P1474" s="39">
        <v>780913.2</v>
      </c>
      <c r="Q1474" s="39">
        <v>0</v>
      </c>
      <c r="R1474" s="39">
        <v>0</v>
      </c>
      <c r="S1474" s="39">
        <v>0</v>
      </c>
      <c r="T1474" s="39">
        <v>0</v>
      </c>
      <c r="U1474" s="39">
        <v>0</v>
      </c>
      <c r="V1474" s="39">
        <v>0</v>
      </c>
      <c r="W1474" s="39">
        <v>0</v>
      </c>
      <c r="X1474" s="39">
        <v>0</v>
      </c>
      <c r="Y1474" s="39">
        <v>0</v>
      </c>
      <c r="Z1474" s="39">
        <v>0</v>
      </c>
      <c r="AA1474" s="39">
        <v>0</v>
      </c>
      <c r="AB1474" s="41">
        <v>2021</v>
      </c>
    </row>
    <row r="1475" spans="1:28" ht="35.25" customHeight="1">
      <c r="A1475" s="11">
        <v>1</v>
      </c>
      <c r="B1475" s="2">
        <f>SUBTOTAL(103,$A$800:A1475)</f>
        <v>672</v>
      </c>
      <c r="C1475" s="8" t="s">
        <v>760</v>
      </c>
      <c r="D1475" s="36">
        <f t="shared" si="71"/>
        <v>107633</v>
      </c>
      <c r="E1475" s="39">
        <v>0</v>
      </c>
      <c r="F1475" s="39">
        <v>0</v>
      </c>
      <c r="G1475" s="39">
        <v>107633</v>
      </c>
      <c r="H1475" s="39">
        <v>0</v>
      </c>
      <c r="I1475" s="39">
        <v>0</v>
      </c>
      <c r="J1475" s="39">
        <v>0</v>
      </c>
      <c r="K1475" s="40">
        <v>0</v>
      </c>
      <c r="L1475" s="39">
        <v>0</v>
      </c>
      <c r="M1475" s="39">
        <v>0</v>
      </c>
      <c r="N1475" s="39">
        <v>0</v>
      </c>
      <c r="O1475" s="39">
        <v>0</v>
      </c>
      <c r="P1475" s="39">
        <v>0</v>
      </c>
      <c r="Q1475" s="39">
        <v>0</v>
      </c>
      <c r="R1475" s="39">
        <v>0</v>
      </c>
      <c r="S1475" s="39">
        <v>0</v>
      </c>
      <c r="T1475" s="39">
        <v>0</v>
      </c>
      <c r="U1475" s="39">
        <v>0</v>
      </c>
      <c r="V1475" s="39">
        <v>0</v>
      </c>
      <c r="W1475" s="39">
        <v>0</v>
      </c>
      <c r="X1475" s="39">
        <v>0</v>
      </c>
      <c r="Y1475" s="39">
        <v>0</v>
      </c>
      <c r="Z1475" s="39">
        <v>0</v>
      </c>
      <c r="AA1475" s="39">
        <v>0</v>
      </c>
      <c r="AB1475" s="41">
        <v>2021</v>
      </c>
    </row>
    <row r="1476" spans="1:28" ht="35.25" customHeight="1">
      <c r="A1476" s="11">
        <v>1</v>
      </c>
      <c r="B1476" s="2">
        <f>SUBTOTAL(103,$A$800:A1476)</f>
        <v>673</v>
      </c>
      <c r="C1476" s="8" t="s">
        <v>1364</v>
      </c>
      <c r="D1476" s="36">
        <f t="shared" si="71"/>
        <v>450000</v>
      </c>
      <c r="E1476" s="39">
        <v>0</v>
      </c>
      <c r="F1476" s="39">
        <v>0</v>
      </c>
      <c r="G1476" s="39">
        <v>0</v>
      </c>
      <c r="H1476" s="39">
        <v>0</v>
      </c>
      <c r="I1476" s="39">
        <v>0</v>
      </c>
      <c r="J1476" s="39">
        <v>0</v>
      </c>
      <c r="K1476" s="40">
        <v>0</v>
      </c>
      <c r="L1476" s="39">
        <v>0</v>
      </c>
      <c r="M1476" s="39">
        <v>0</v>
      </c>
      <c r="N1476" s="39">
        <v>0</v>
      </c>
      <c r="O1476" s="39">
        <v>450000</v>
      </c>
      <c r="P1476" s="39">
        <v>0</v>
      </c>
      <c r="Q1476" s="39">
        <v>0</v>
      </c>
      <c r="R1476" s="39">
        <v>0</v>
      </c>
      <c r="S1476" s="39">
        <v>0</v>
      </c>
      <c r="T1476" s="39">
        <v>0</v>
      </c>
      <c r="U1476" s="39">
        <v>0</v>
      </c>
      <c r="V1476" s="39">
        <v>0</v>
      </c>
      <c r="W1476" s="39">
        <v>0</v>
      </c>
      <c r="X1476" s="39">
        <v>0</v>
      </c>
      <c r="Y1476" s="39">
        <v>0</v>
      </c>
      <c r="Z1476" s="39">
        <v>0</v>
      </c>
      <c r="AA1476" s="39">
        <v>0</v>
      </c>
      <c r="AB1476" s="41">
        <v>2021</v>
      </c>
    </row>
    <row r="1477" spans="1:28" ht="35.25" customHeight="1">
      <c r="A1477" s="11">
        <v>1</v>
      </c>
      <c r="B1477" s="2">
        <f>SUBTOTAL(103,$A$800:A1477)</f>
        <v>674</v>
      </c>
      <c r="C1477" s="8" t="s">
        <v>776</v>
      </c>
      <c r="D1477" s="36">
        <f t="shared" si="71"/>
        <v>6888678.4</v>
      </c>
      <c r="E1477" s="42">
        <v>125397</v>
      </c>
      <c r="F1477" s="42">
        <v>125397</v>
      </c>
      <c r="G1477" s="42">
        <v>0</v>
      </c>
      <c r="H1477" s="42">
        <v>0</v>
      </c>
      <c r="I1477" s="42">
        <v>0</v>
      </c>
      <c r="J1477" s="42">
        <v>0</v>
      </c>
      <c r="K1477" s="43">
        <v>3</v>
      </c>
      <c r="L1477" s="42">
        <v>6000000</v>
      </c>
      <c r="M1477" s="42">
        <v>498604.4</v>
      </c>
      <c r="N1477" s="42">
        <v>0</v>
      </c>
      <c r="O1477" s="42">
        <v>139280</v>
      </c>
      <c r="P1477" s="42">
        <v>0</v>
      </c>
      <c r="Q1477" s="42">
        <v>0</v>
      </c>
      <c r="R1477" s="42">
        <v>0</v>
      </c>
      <c r="S1477" s="42">
        <v>0</v>
      </c>
      <c r="T1477" s="42">
        <v>0</v>
      </c>
      <c r="U1477" s="42">
        <v>0</v>
      </c>
      <c r="V1477" s="42">
        <v>0</v>
      </c>
      <c r="W1477" s="42">
        <v>0</v>
      </c>
      <c r="X1477" s="42">
        <v>0</v>
      </c>
      <c r="Y1477" s="42">
        <v>0</v>
      </c>
      <c r="Z1477" s="42">
        <v>0</v>
      </c>
      <c r="AA1477" s="42">
        <v>0</v>
      </c>
      <c r="AB1477" s="41">
        <v>2020</v>
      </c>
    </row>
    <row r="1478" spans="1:28" ht="35.25" customHeight="1">
      <c r="A1478" s="11">
        <v>2</v>
      </c>
      <c r="B1478" s="2">
        <f>SUBTOTAL(103,$A$800:A1478)</f>
        <v>675</v>
      </c>
      <c r="C1478" s="8" t="s">
        <v>1378</v>
      </c>
      <c r="D1478" s="36">
        <f aca="true" t="shared" si="72" ref="D1478:D1484">E1478+F1478+G1478+H1478+I1478+J1478+L1478+M1478+N1478+O1478+P1478+Q1478+R1478+S1478+T1478+U1478+V1478+W1478+X1478+Y1478+Z1478+AA1478</f>
        <v>88910</v>
      </c>
      <c r="E1478" s="42">
        <v>0</v>
      </c>
      <c r="F1478" s="42">
        <v>0</v>
      </c>
      <c r="G1478" s="42">
        <v>0</v>
      </c>
      <c r="H1478" s="42">
        <v>0</v>
      </c>
      <c r="I1478" s="42">
        <v>88910</v>
      </c>
      <c r="J1478" s="42">
        <v>0</v>
      </c>
      <c r="K1478" s="43">
        <v>0</v>
      </c>
      <c r="L1478" s="42">
        <v>0</v>
      </c>
      <c r="M1478" s="42">
        <v>0</v>
      </c>
      <c r="N1478" s="42">
        <v>0</v>
      </c>
      <c r="O1478" s="42">
        <v>0</v>
      </c>
      <c r="P1478" s="42">
        <v>0</v>
      </c>
      <c r="Q1478" s="42">
        <v>0</v>
      </c>
      <c r="R1478" s="42">
        <v>0</v>
      </c>
      <c r="S1478" s="42">
        <v>0</v>
      </c>
      <c r="T1478" s="42">
        <v>0</v>
      </c>
      <c r="U1478" s="42">
        <v>0</v>
      </c>
      <c r="V1478" s="42">
        <v>0</v>
      </c>
      <c r="W1478" s="42">
        <v>0</v>
      </c>
      <c r="X1478" s="42">
        <v>0</v>
      </c>
      <c r="Y1478" s="42">
        <v>0</v>
      </c>
      <c r="Z1478" s="42">
        <v>0</v>
      </c>
      <c r="AA1478" s="42">
        <v>0</v>
      </c>
      <c r="AB1478" s="41">
        <v>2021</v>
      </c>
    </row>
    <row r="1479" spans="1:28" ht="35.25" customHeight="1">
      <c r="A1479" s="11">
        <v>3</v>
      </c>
      <c r="B1479" s="2">
        <f>SUBTOTAL(103,$A$800:A1479)</f>
        <v>676</v>
      </c>
      <c r="C1479" s="8" t="s">
        <v>728</v>
      </c>
      <c r="D1479" s="36">
        <f t="shared" si="72"/>
        <v>2272342</v>
      </c>
      <c r="E1479" s="42">
        <v>0</v>
      </c>
      <c r="F1479" s="42">
        <v>0</v>
      </c>
      <c r="G1479" s="42">
        <v>0</v>
      </c>
      <c r="H1479" s="42">
        <v>0</v>
      </c>
      <c r="I1479" s="42">
        <v>0</v>
      </c>
      <c r="J1479" s="42">
        <v>0</v>
      </c>
      <c r="K1479" s="43">
        <v>0</v>
      </c>
      <c r="L1479" s="42">
        <v>0</v>
      </c>
      <c r="M1479" s="42">
        <v>0</v>
      </c>
      <c r="N1479" s="42">
        <v>0</v>
      </c>
      <c r="O1479" s="42">
        <f>1447500+824842</f>
        <v>2272342</v>
      </c>
      <c r="P1479" s="42">
        <v>0</v>
      </c>
      <c r="Q1479" s="42">
        <v>0</v>
      </c>
      <c r="R1479" s="42">
        <v>0</v>
      </c>
      <c r="S1479" s="42">
        <v>0</v>
      </c>
      <c r="T1479" s="42">
        <v>0</v>
      </c>
      <c r="U1479" s="42">
        <v>0</v>
      </c>
      <c r="V1479" s="42">
        <v>0</v>
      </c>
      <c r="W1479" s="42">
        <v>0</v>
      </c>
      <c r="X1479" s="42">
        <v>0</v>
      </c>
      <c r="Y1479" s="42">
        <v>0</v>
      </c>
      <c r="Z1479" s="42">
        <v>0</v>
      </c>
      <c r="AA1479" s="42">
        <v>0</v>
      </c>
      <c r="AB1479" s="41">
        <v>2021</v>
      </c>
    </row>
    <row r="1480" spans="1:28" ht="35.25" customHeight="1">
      <c r="A1480" s="11">
        <v>1</v>
      </c>
      <c r="B1480" s="2">
        <f>SUBTOTAL(103,$A$800:A1480)</f>
        <v>677</v>
      </c>
      <c r="C1480" s="8" t="s">
        <v>1169</v>
      </c>
      <c r="D1480" s="36">
        <f t="shared" si="72"/>
        <v>2057107</v>
      </c>
      <c r="E1480" s="39">
        <v>0</v>
      </c>
      <c r="F1480" s="39">
        <v>0</v>
      </c>
      <c r="G1480" s="39">
        <v>0</v>
      </c>
      <c r="H1480" s="39">
        <v>0</v>
      </c>
      <c r="I1480" s="39">
        <v>0</v>
      </c>
      <c r="J1480" s="39">
        <v>0</v>
      </c>
      <c r="K1480" s="40">
        <v>0</v>
      </c>
      <c r="L1480" s="39">
        <v>0</v>
      </c>
      <c r="M1480" s="39">
        <v>2057107</v>
      </c>
      <c r="N1480" s="39">
        <v>0</v>
      </c>
      <c r="O1480" s="39">
        <v>0</v>
      </c>
      <c r="P1480" s="39">
        <v>0</v>
      </c>
      <c r="Q1480" s="39">
        <v>0</v>
      </c>
      <c r="R1480" s="39">
        <v>0</v>
      </c>
      <c r="S1480" s="39">
        <v>0</v>
      </c>
      <c r="T1480" s="39">
        <v>0</v>
      </c>
      <c r="U1480" s="39">
        <v>0</v>
      </c>
      <c r="V1480" s="39">
        <v>0</v>
      </c>
      <c r="W1480" s="39">
        <v>0</v>
      </c>
      <c r="X1480" s="39">
        <v>0</v>
      </c>
      <c r="Y1480" s="39">
        <v>0</v>
      </c>
      <c r="Z1480" s="39">
        <v>0</v>
      </c>
      <c r="AA1480" s="39">
        <v>0</v>
      </c>
      <c r="AB1480" s="41">
        <v>2021</v>
      </c>
    </row>
    <row r="1481" spans="2:28" ht="35.25" customHeight="1">
      <c r="B1481" s="30" t="s">
        <v>35</v>
      </c>
      <c r="C1481" s="8"/>
      <c r="D1481" s="36">
        <f t="shared" si="72"/>
        <v>6975133</v>
      </c>
      <c r="E1481" s="36">
        <f aca="true" t="shared" si="73" ref="E1481:AA1481">SUM(E1482:E1487)</f>
        <v>0</v>
      </c>
      <c r="F1481" s="36">
        <f t="shared" si="73"/>
        <v>0</v>
      </c>
      <c r="G1481" s="36">
        <f t="shared" si="73"/>
        <v>0</v>
      </c>
      <c r="H1481" s="36">
        <f t="shared" si="73"/>
        <v>0</v>
      </c>
      <c r="I1481" s="36">
        <f t="shared" si="73"/>
        <v>0</v>
      </c>
      <c r="J1481" s="36">
        <f t="shared" si="73"/>
        <v>0</v>
      </c>
      <c r="K1481" s="37">
        <f t="shared" si="73"/>
        <v>0</v>
      </c>
      <c r="L1481" s="36">
        <f t="shared" si="73"/>
        <v>0</v>
      </c>
      <c r="M1481" s="36">
        <f t="shared" si="73"/>
        <v>1364770</v>
      </c>
      <c r="N1481" s="36">
        <f t="shared" si="73"/>
        <v>0</v>
      </c>
      <c r="O1481" s="36">
        <f>SUM(O1482:O1487)</f>
        <v>5610363</v>
      </c>
      <c r="P1481" s="36">
        <f t="shared" si="73"/>
        <v>0</v>
      </c>
      <c r="Q1481" s="36">
        <f t="shared" si="73"/>
        <v>0</v>
      </c>
      <c r="R1481" s="36">
        <f t="shared" si="73"/>
        <v>0</v>
      </c>
      <c r="S1481" s="36">
        <f t="shared" si="73"/>
        <v>0</v>
      </c>
      <c r="T1481" s="36">
        <f t="shared" si="73"/>
        <v>0</v>
      </c>
      <c r="U1481" s="36">
        <f t="shared" si="73"/>
        <v>0</v>
      </c>
      <c r="V1481" s="36">
        <f t="shared" si="73"/>
        <v>0</v>
      </c>
      <c r="W1481" s="36">
        <f t="shared" si="73"/>
        <v>0</v>
      </c>
      <c r="X1481" s="36">
        <f t="shared" si="73"/>
        <v>0</v>
      </c>
      <c r="Y1481" s="36">
        <f t="shared" si="73"/>
        <v>0</v>
      </c>
      <c r="Z1481" s="36">
        <f t="shared" si="73"/>
        <v>0</v>
      </c>
      <c r="AA1481" s="36">
        <f t="shared" si="73"/>
        <v>0</v>
      </c>
      <c r="AB1481" s="38" t="s">
        <v>36</v>
      </c>
    </row>
    <row r="1482" spans="1:28" ht="35.25" customHeight="1">
      <c r="A1482" s="11">
        <v>1</v>
      </c>
      <c r="B1482" s="2">
        <f>SUBTOTAL(103,$A$800:A1482)</f>
        <v>678</v>
      </c>
      <c r="C1482" s="8" t="s">
        <v>865</v>
      </c>
      <c r="D1482" s="36">
        <f t="shared" si="72"/>
        <v>1489268</v>
      </c>
      <c r="E1482" s="39">
        <v>0</v>
      </c>
      <c r="F1482" s="39">
        <v>0</v>
      </c>
      <c r="G1482" s="39">
        <v>0</v>
      </c>
      <c r="H1482" s="39">
        <v>0</v>
      </c>
      <c r="I1482" s="39">
        <v>0</v>
      </c>
      <c r="J1482" s="39">
        <v>0</v>
      </c>
      <c r="K1482" s="40">
        <v>0</v>
      </c>
      <c r="L1482" s="39">
        <v>0</v>
      </c>
      <c r="M1482" s="39">
        <v>0</v>
      </c>
      <c r="N1482" s="39">
        <v>0</v>
      </c>
      <c r="O1482" s="39">
        <v>1489268</v>
      </c>
      <c r="P1482" s="39">
        <v>0</v>
      </c>
      <c r="Q1482" s="39">
        <v>0</v>
      </c>
      <c r="R1482" s="39">
        <v>0</v>
      </c>
      <c r="S1482" s="39">
        <v>0</v>
      </c>
      <c r="T1482" s="39">
        <v>0</v>
      </c>
      <c r="U1482" s="39">
        <v>0</v>
      </c>
      <c r="V1482" s="39">
        <v>0</v>
      </c>
      <c r="W1482" s="39">
        <v>0</v>
      </c>
      <c r="X1482" s="39">
        <v>0</v>
      </c>
      <c r="Y1482" s="39">
        <v>0</v>
      </c>
      <c r="Z1482" s="39">
        <v>0</v>
      </c>
      <c r="AA1482" s="39">
        <v>0</v>
      </c>
      <c r="AB1482" s="41">
        <v>2021</v>
      </c>
    </row>
    <row r="1483" spans="1:28" ht="35.25" customHeight="1">
      <c r="A1483" s="11">
        <v>1</v>
      </c>
      <c r="B1483" s="2">
        <f>SUBTOTAL(103,$A$800:A1483)</f>
        <v>679</v>
      </c>
      <c r="C1483" s="8" t="s">
        <v>1271</v>
      </c>
      <c r="D1483" s="36">
        <f t="shared" si="72"/>
        <v>151877</v>
      </c>
      <c r="E1483" s="39">
        <v>0</v>
      </c>
      <c r="F1483" s="39">
        <v>0</v>
      </c>
      <c r="G1483" s="39">
        <v>0</v>
      </c>
      <c r="H1483" s="39">
        <v>0</v>
      </c>
      <c r="I1483" s="39">
        <v>0</v>
      </c>
      <c r="J1483" s="39">
        <v>0</v>
      </c>
      <c r="K1483" s="40">
        <v>0</v>
      </c>
      <c r="L1483" s="39">
        <v>0</v>
      </c>
      <c r="M1483" s="39">
        <v>0</v>
      </c>
      <c r="N1483" s="39">
        <v>0</v>
      </c>
      <c r="O1483" s="39">
        <v>151877</v>
      </c>
      <c r="P1483" s="39">
        <v>0</v>
      </c>
      <c r="Q1483" s="39">
        <v>0</v>
      </c>
      <c r="R1483" s="39">
        <v>0</v>
      </c>
      <c r="S1483" s="39">
        <v>0</v>
      </c>
      <c r="T1483" s="39">
        <v>0</v>
      </c>
      <c r="U1483" s="39">
        <v>0</v>
      </c>
      <c r="V1483" s="39">
        <v>0</v>
      </c>
      <c r="W1483" s="39">
        <v>0</v>
      </c>
      <c r="X1483" s="39">
        <v>0</v>
      </c>
      <c r="Y1483" s="39">
        <v>0</v>
      </c>
      <c r="Z1483" s="39">
        <v>0</v>
      </c>
      <c r="AA1483" s="39">
        <v>0</v>
      </c>
      <c r="AB1483" s="41">
        <v>2021</v>
      </c>
    </row>
    <row r="1484" spans="1:28" ht="35.25" customHeight="1">
      <c r="A1484" s="11">
        <v>1</v>
      </c>
      <c r="B1484" s="2">
        <f>SUBTOTAL(103,$A$800:A1484)</f>
        <v>680</v>
      </c>
      <c r="C1484" s="8" t="s">
        <v>266</v>
      </c>
      <c r="D1484" s="36">
        <f t="shared" si="72"/>
        <v>462741</v>
      </c>
      <c r="E1484" s="39">
        <v>0</v>
      </c>
      <c r="F1484" s="39">
        <v>0</v>
      </c>
      <c r="G1484" s="39">
        <v>0</v>
      </c>
      <c r="H1484" s="39">
        <v>0</v>
      </c>
      <c r="I1484" s="39">
        <v>0</v>
      </c>
      <c r="J1484" s="39">
        <v>0</v>
      </c>
      <c r="K1484" s="40">
        <v>0</v>
      </c>
      <c r="L1484" s="39">
        <v>0</v>
      </c>
      <c r="M1484" s="39">
        <v>0</v>
      </c>
      <c r="N1484" s="39">
        <v>0</v>
      </c>
      <c r="O1484" s="39">
        <v>462741</v>
      </c>
      <c r="P1484" s="39">
        <v>0</v>
      </c>
      <c r="Q1484" s="39">
        <v>0</v>
      </c>
      <c r="R1484" s="39">
        <v>0</v>
      </c>
      <c r="S1484" s="39">
        <v>0</v>
      </c>
      <c r="T1484" s="39">
        <v>0</v>
      </c>
      <c r="U1484" s="39">
        <v>0</v>
      </c>
      <c r="V1484" s="39">
        <v>0</v>
      </c>
      <c r="W1484" s="39">
        <v>0</v>
      </c>
      <c r="X1484" s="39">
        <v>0</v>
      </c>
      <c r="Y1484" s="39">
        <v>0</v>
      </c>
      <c r="Z1484" s="39">
        <v>0</v>
      </c>
      <c r="AA1484" s="39">
        <v>0</v>
      </c>
      <c r="AB1484" s="41">
        <v>2021</v>
      </c>
    </row>
    <row r="1485" spans="1:28" ht="35.25" customHeight="1">
      <c r="A1485" s="11">
        <v>1</v>
      </c>
      <c r="B1485" s="2">
        <f>SUBTOTAL(103,$A$800:A1485)</f>
        <v>681</v>
      </c>
      <c r="C1485" s="8" t="s">
        <v>1281</v>
      </c>
      <c r="D1485" s="36">
        <f>E1485+F1485+G1485+H1485+I1485+J1485+L1485+M1485+N1485+O1485+P1485+Q1485+R1485+S1485+T1485+U1485+V1485+W1485+X1485+Y1485+Z1485+AA1485</f>
        <v>2868096</v>
      </c>
      <c r="E1485" s="39">
        <v>0</v>
      </c>
      <c r="F1485" s="39">
        <v>0</v>
      </c>
      <c r="G1485" s="39">
        <v>0</v>
      </c>
      <c r="H1485" s="39">
        <v>0</v>
      </c>
      <c r="I1485" s="39">
        <v>0</v>
      </c>
      <c r="J1485" s="39">
        <v>0</v>
      </c>
      <c r="K1485" s="40">
        <v>0</v>
      </c>
      <c r="L1485" s="39">
        <v>0</v>
      </c>
      <c r="M1485" s="39">
        <v>1364770</v>
      </c>
      <c r="N1485" s="39">
        <v>0</v>
      </c>
      <c r="O1485" s="39">
        <v>1503326</v>
      </c>
      <c r="P1485" s="39">
        <v>0</v>
      </c>
      <c r="Q1485" s="39">
        <v>0</v>
      </c>
      <c r="R1485" s="39">
        <v>0</v>
      </c>
      <c r="S1485" s="39">
        <v>0</v>
      </c>
      <c r="T1485" s="39">
        <v>0</v>
      </c>
      <c r="U1485" s="39">
        <v>0</v>
      </c>
      <c r="V1485" s="39">
        <v>0</v>
      </c>
      <c r="W1485" s="39">
        <v>0</v>
      </c>
      <c r="X1485" s="39">
        <v>0</v>
      </c>
      <c r="Y1485" s="39">
        <v>0</v>
      </c>
      <c r="Z1485" s="39">
        <v>0</v>
      </c>
      <c r="AA1485" s="39">
        <v>0</v>
      </c>
      <c r="AB1485" s="41">
        <v>2021</v>
      </c>
    </row>
    <row r="1486" spans="1:28" ht="35.25" customHeight="1">
      <c r="A1486" s="11">
        <v>1</v>
      </c>
      <c r="B1486" s="2">
        <f>SUBTOTAL(103,$A$800:A1486)</f>
        <v>682</v>
      </c>
      <c r="C1486" s="8" t="s">
        <v>1270</v>
      </c>
      <c r="D1486" s="36">
        <f>E1486+F1486+G1486+H1486+I1486+J1486+L1486+M1486+N1486+O1486+P1486+Q1486+R1486+S1486+T1486+U1486+V1486+W1486+X1486+Y1486+Z1486+AA1486</f>
        <v>401466</v>
      </c>
      <c r="E1486" s="39">
        <v>0</v>
      </c>
      <c r="F1486" s="39">
        <v>0</v>
      </c>
      <c r="G1486" s="39">
        <v>0</v>
      </c>
      <c r="H1486" s="39">
        <v>0</v>
      </c>
      <c r="I1486" s="39">
        <v>0</v>
      </c>
      <c r="J1486" s="39">
        <v>0</v>
      </c>
      <c r="K1486" s="40">
        <v>0</v>
      </c>
      <c r="L1486" s="39">
        <v>0</v>
      </c>
      <c r="M1486" s="39">
        <v>0</v>
      </c>
      <c r="N1486" s="39">
        <v>0</v>
      </c>
      <c r="O1486" s="39">
        <v>401466</v>
      </c>
      <c r="P1486" s="39">
        <v>0</v>
      </c>
      <c r="Q1486" s="39">
        <v>0</v>
      </c>
      <c r="R1486" s="39">
        <v>0</v>
      </c>
      <c r="S1486" s="39">
        <v>0</v>
      </c>
      <c r="T1486" s="39">
        <v>0</v>
      </c>
      <c r="U1486" s="39">
        <v>0</v>
      </c>
      <c r="V1486" s="39">
        <v>0</v>
      </c>
      <c r="W1486" s="39">
        <v>0</v>
      </c>
      <c r="X1486" s="39">
        <v>0</v>
      </c>
      <c r="Y1486" s="39">
        <v>0</v>
      </c>
      <c r="Z1486" s="39">
        <v>0</v>
      </c>
      <c r="AA1486" s="39">
        <v>0</v>
      </c>
      <c r="AB1486" s="41">
        <v>2021</v>
      </c>
    </row>
    <row r="1487" spans="1:28" ht="35.25" customHeight="1">
      <c r="A1487" s="11">
        <v>1</v>
      </c>
      <c r="B1487" s="2">
        <f>SUBTOTAL(103,$A$800:A1487)</f>
        <v>683</v>
      </c>
      <c r="C1487" s="8" t="s">
        <v>265</v>
      </c>
      <c r="D1487" s="36">
        <f>E1487+F1487+G1487+H1487+I1487+J1487+L1487+M1487+N1487+O1487+P1487+Q1487+R1487+S1487+T1487+U1487+V1487+W1487+X1487+Y1487+Z1487+AA1487</f>
        <v>1601685</v>
      </c>
      <c r="E1487" s="39">
        <v>0</v>
      </c>
      <c r="F1487" s="39">
        <v>0</v>
      </c>
      <c r="G1487" s="39">
        <v>0</v>
      </c>
      <c r="H1487" s="39">
        <v>0</v>
      </c>
      <c r="I1487" s="39">
        <v>0</v>
      </c>
      <c r="J1487" s="39">
        <v>0</v>
      </c>
      <c r="K1487" s="40">
        <v>0</v>
      </c>
      <c r="L1487" s="39">
        <v>0</v>
      </c>
      <c r="M1487" s="39">
        <v>0</v>
      </c>
      <c r="N1487" s="39">
        <v>0</v>
      </c>
      <c r="O1487" s="39">
        <v>1601685</v>
      </c>
      <c r="P1487" s="39">
        <v>0</v>
      </c>
      <c r="Q1487" s="39">
        <v>0</v>
      </c>
      <c r="R1487" s="39">
        <v>0</v>
      </c>
      <c r="S1487" s="39">
        <v>0</v>
      </c>
      <c r="T1487" s="39">
        <v>0</v>
      </c>
      <c r="U1487" s="39">
        <v>0</v>
      </c>
      <c r="V1487" s="39">
        <v>0</v>
      </c>
      <c r="W1487" s="39">
        <v>0</v>
      </c>
      <c r="X1487" s="39">
        <v>0</v>
      </c>
      <c r="Y1487" s="39">
        <v>0</v>
      </c>
      <c r="Z1487" s="39">
        <v>0</v>
      </c>
      <c r="AA1487" s="39">
        <v>0</v>
      </c>
      <c r="AB1487" s="41">
        <v>2021</v>
      </c>
    </row>
    <row r="1488" spans="2:28" ht="35.25" customHeight="1">
      <c r="B1488" s="8" t="s">
        <v>27</v>
      </c>
      <c r="C1488" s="8"/>
      <c r="D1488" s="36">
        <f aca="true" t="shared" si="74" ref="D1488:D1548">E1488+F1488+G1488+H1488+I1488+J1488+L1488+M1488+N1488+O1488+P1488+Q1488+R1488+S1488+T1488+U1488+V1488+W1488+X1488+Y1488+Z1488+AA1488</f>
        <v>106496</v>
      </c>
      <c r="E1488" s="36">
        <f aca="true" t="shared" si="75" ref="E1488:AA1490">E1489</f>
        <v>0</v>
      </c>
      <c r="F1488" s="36">
        <f t="shared" si="75"/>
        <v>106496</v>
      </c>
      <c r="G1488" s="36">
        <f t="shared" si="75"/>
        <v>0</v>
      </c>
      <c r="H1488" s="36">
        <f t="shared" si="75"/>
        <v>0</v>
      </c>
      <c r="I1488" s="36">
        <f t="shared" si="75"/>
        <v>0</v>
      </c>
      <c r="J1488" s="36">
        <f t="shared" si="75"/>
        <v>0</v>
      </c>
      <c r="K1488" s="37">
        <f t="shared" si="75"/>
        <v>0</v>
      </c>
      <c r="L1488" s="36">
        <f t="shared" si="75"/>
        <v>0</v>
      </c>
      <c r="M1488" s="36">
        <f t="shared" si="75"/>
        <v>0</v>
      </c>
      <c r="N1488" s="36">
        <f t="shared" si="75"/>
        <v>0</v>
      </c>
      <c r="O1488" s="36">
        <f>O1489</f>
        <v>0</v>
      </c>
      <c r="P1488" s="36">
        <f t="shared" si="75"/>
        <v>0</v>
      </c>
      <c r="Q1488" s="36">
        <f t="shared" si="75"/>
        <v>0</v>
      </c>
      <c r="R1488" s="36">
        <f t="shared" si="75"/>
        <v>0</v>
      </c>
      <c r="S1488" s="36">
        <f t="shared" si="75"/>
        <v>0</v>
      </c>
      <c r="T1488" s="36">
        <f t="shared" si="75"/>
        <v>0</v>
      </c>
      <c r="U1488" s="36">
        <f t="shared" si="75"/>
        <v>0</v>
      </c>
      <c r="V1488" s="36">
        <f t="shared" si="75"/>
        <v>0</v>
      </c>
      <c r="W1488" s="36">
        <f t="shared" si="75"/>
        <v>0</v>
      </c>
      <c r="X1488" s="36">
        <f t="shared" si="75"/>
        <v>0</v>
      </c>
      <c r="Y1488" s="36">
        <f t="shared" si="75"/>
        <v>0</v>
      </c>
      <c r="Z1488" s="36">
        <f t="shared" si="75"/>
        <v>0</v>
      </c>
      <c r="AA1488" s="36">
        <f t="shared" si="75"/>
        <v>0</v>
      </c>
      <c r="AB1488" s="38" t="s">
        <v>36</v>
      </c>
    </row>
    <row r="1489" spans="1:28" ht="35.25" customHeight="1">
      <c r="A1489" s="11">
        <v>1</v>
      </c>
      <c r="B1489" s="2">
        <f>SUBTOTAL(103,$A$800:A1489)</f>
        <v>684</v>
      </c>
      <c r="C1489" s="8" t="s">
        <v>816</v>
      </c>
      <c r="D1489" s="36">
        <f t="shared" si="74"/>
        <v>106496</v>
      </c>
      <c r="E1489" s="39">
        <v>0</v>
      </c>
      <c r="F1489" s="39">
        <v>106496</v>
      </c>
      <c r="G1489" s="39">
        <v>0</v>
      </c>
      <c r="H1489" s="39">
        <v>0</v>
      </c>
      <c r="I1489" s="39">
        <v>0</v>
      </c>
      <c r="J1489" s="39">
        <v>0</v>
      </c>
      <c r="K1489" s="40">
        <v>0</v>
      </c>
      <c r="L1489" s="39">
        <v>0</v>
      </c>
      <c r="M1489" s="39">
        <v>0</v>
      </c>
      <c r="N1489" s="39">
        <v>0</v>
      </c>
      <c r="O1489" s="42">
        <v>0</v>
      </c>
      <c r="P1489" s="39">
        <v>0</v>
      </c>
      <c r="Q1489" s="39">
        <v>0</v>
      </c>
      <c r="R1489" s="39">
        <v>0</v>
      </c>
      <c r="S1489" s="39">
        <v>0</v>
      </c>
      <c r="T1489" s="39">
        <v>0</v>
      </c>
      <c r="U1489" s="39">
        <v>0</v>
      </c>
      <c r="V1489" s="39">
        <v>0</v>
      </c>
      <c r="W1489" s="39">
        <v>0</v>
      </c>
      <c r="X1489" s="39">
        <v>0</v>
      </c>
      <c r="Y1489" s="39">
        <v>0</v>
      </c>
      <c r="Z1489" s="39">
        <v>0</v>
      </c>
      <c r="AA1489" s="39">
        <v>0</v>
      </c>
      <c r="AB1489" s="41">
        <v>2021</v>
      </c>
    </row>
    <row r="1490" spans="2:28" ht="35.25" customHeight="1">
      <c r="B1490" s="8" t="s">
        <v>1384</v>
      </c>
      <c r="C1490" s="8"/>
      <c r="D1490" s="36">
        <f>E1490+F1490+G1490+H1490+I1490+J1490+L1490+M1490+N1490+O1490+P1490+Q1490+R1490+S1490+T1490+U1490+V1490+W1490+X1490+Y1490+Z1490+AA1490</f>
        <v>781490</v>
      </c>
      <c r="E1490" s="36">
        <f t="shared" si="75"/>
        <v>0</v>
      </c>
      <c r="F1490" s="36">
        <f t="shared" si="75"/>
        <v>0</v>
      </c>
      <c r="G1490" s="36">
        <f t="shared" si="75"/>
        <v>0</v>
      </c>
      <c r="H1490" s="36">
        <f t="shared" si="75"/>
        <v>0</v>
      </c>
      <c r="I1490" s="36">
        <f t="shared" si="75"/>
        <v>0</v>
      </c>
      <c r="J1490" s="36">
        <f t="shared" si="75"/>
        <v>0</v>
      </c>
      <c r="K1490" s="37">
        <f t="shared" si="75"/>
        <v>0</v>
      </c>
      <c r="L1490" s="36">
        <f t="shared" si="75"/>
        <v>0</v>
      </c>
      <c r="M1490" s="36">
        <f t="shared" si="75"/>
        <v>781490</v>
      </c>
      <c r="N1490" s="36">
        <f t="shared" si="75"/>
        <v>0</v>
      </c>
      <c r="O1490" s="36">
        <f>O1491</f>
        <v>0</v>
      </c>
      <c r="P1490" s="36">
        <f t="shared" si="75"/>
        <v>0</v>
      </c>
      <c r="Q1490" s="36">
        <f t="shared" si="75"/>
        <v>0</v>
      </c>
      <c r="R1490" s="36">
        <f t="shared" si="75"/>
        <v>0</v>
      </c>
      <c r="S1490" s="36">
        <f t="shared" si="75"/>
        <v>0</v>
      </c>
      <c r="T1490" s="36">
        <f t="shared" si="75"/>
        <v>0</v>
      </c>
      <c r="U1490" s="36">
        <f t="shared" si="75"/>
        <v>0</v>
      </c>
      <c r="V1490" s="36">
        <f t="shared" si="75"/>
        <v>0</v>
      </c>
      <c r="W1490" s="36">
        <f t="shared" si="75"/>
        <v>0</v>
      </c>
      <c r="X1490" s="36">
        <f t="shared" si="75"/>
        <v>0</v>
      </c>
      <c r="Y1490" s="36">
        <f t="shared" si="75"/>
        <v>0</v>
      </c>
      <c r="Z1490" s="36">
        <f t="shared" si="75"/>
        <v>0</v>
      </c>
      <c r="AA1490" s="36">
        <f t="shared" si="75"/>
        <v>0</v>
      </c>
      <c r="AB1490" s="38" t="s">
        <v>36</v>
      </c>
    </row>
    <row r="1491" spans="1:28" ht="35.25" customHeight="1">
      <c r="A1491" s="11">
        <v>1</v>
      </c>
      <c r="B1491" s="2">
        <f>SUBTOTAL(103,$A$800:A1491)</f>
        <v>685</v>
      </c>
      <c r="C1491" s="8" t="s">
        <v>1383</v>
      </c>
      <c r="D1491" s="36">
        <f>E1491+F1491+G1491+H1491+I1491+J1491+L1491+M1491+N1491+O1491+P1491+Q1491+R1491+S1491+T1491+U1491+V1491+W1491+X1491+Y1491+Z1491+AA1491</f>
        <v>781490</v>
      </c>
      <c r="E1491" s="39">
        <v>0</v>
      </c>
      <c r="F1491" s="39">
        <v>0</v>
      </c>
      <c r="G1491" s="39">
        <v>0</v>
      </c>
      <c r="H1491" s="39">
        <v>0</v>
      </c>
      <c r="I1491" s="39">
        <v>0</v>
      </c>
      <c r="J1491" s="39">
        <v>0</v>
      </c>
      <c r="K1491" s="40">
        <v>0</v>
      </c>
      <c r="L1491" s="39">
        <v>0</v>
      </c>
      <c r="M1491" s="39">
        <v>781490</v>
      </c>
      <c r="N1491" s="39">
        <v>0</v>
      </c>
      <c r="O1491" s="42">
        <v>0</v>
      </c>
      <c r="P1491" s="39">
        <v>0</v>
      </c>
      <c r="Q1491" s="39">
        <v>0</v>
      </c>
      <c r="R1491" s="39">
        <v>0</v>
      </c>
      <c r="S1491" s="39">
        <v>0</v>
      </c>
      <c r="T1491" s="39">
        <v>0</v>
      </c>
      <c r="U1491" s="39">
        <v>0</v>
      </c>
      <c r="V1491" s="39">
        <v>0</v>
      </c>
      <c r="W1491" s="39">
        <v>0</v>
      </c>
      <c r="X1491" s="39">
        <v>0</v>
      </c>
      <c r="Y1491" s="39">
        <v>0</v>
      </c>
      <c r="Z1491" s="39">
        <v>0</v>
      </c>
      <c r="AA1491" s="39">
        <v>0</v>
      </c>
      <c r="AB1491" s="41">
        <v>2021</v>
      </c>
    </row>
    <row r="1492" spans="2:28" ht="35.25" customHeight="1">
      <c r="B1492" s="30" t="s">
        <v>30</v>
      </c>
      <c r="C1492" s="8"/>
      <c r="D1492" s="36">
        <f t="shared" si="74"/>
        <v>3046603</v>
      </c>
      <c r="E1492" s="36">
        <f aca="true" t="shared" si="76" ref="E1492:AA1492">SUM(E1493:E1495)</f>
        <v>0</v>
      </c>
      <c r="F1492" s="36">
        <f t="shared" si="76"/>
        <v>0</v>
      </c>
      <c r="G1492" s="36">
        <f t="shared" si="76"/>
        <v>0</v>
      </c>
      <c r="H1492" s="36">
        <f t="shared" si="76"/>
        <v>0</v>
      </c>
      <c r="I1492" s="36">
        <f t="shared" si="76"/>
        <v>0</v>
      </c>
      <c r="J1492" s="36">
        <f t="shared" si="76"/>
        <v>0</v>
      </c>
      <c r="K1492" s="37">
        <f t="shared" si="76"/>
        <v>0</v>
      </c>
      <c r="L1492" s="36">
        <f t="shared" si="76"/>
        <v>0</v>
      </c>
      <c r="M1492" s="36">
        <f t="shared" si="76"/>
        <v>0</v>
      </c>
      <c r="N1492" s="36">
        <f t="shared" si="76"/>
        <v>0</v>
      </c>
      <c r="O1492" s="36">
        <f>SUM(O1493:O1495)</f>
        <v>3046603</v>
      </c>
      <c r="P1492" s="36">
        <f t="shared" si="76"/>
        <v>0</v>
      </c>
      <c r="Q1492" s="36">
        <f t="shared" si="76"/>
        <v>0</v>
      </c>
      <c r="R1492" s="36">
        <f t="shared" si="76"/>
        <v>0</v>
      </c>
      <c r="S1492" s="36">
        <f t="shared" si="76"/>
        <v>0</v>
      </c>
      <c r="T1492" s="36">
        <f t="shared" si="76"/>
        <v>0</v>
      </c>
      <c r="U1492" s="36">
        <f t="shared" si="76"/>
        <v>0</v>
      </c>
      <c r="V1492" s="36">
        <f t="shared" si="76"/>
        <v>0</v>
      </c>
      <c r="W1492" s="36">
        <f t="shared" si="76"/>
        <v>0</v>
      </c>
      <c r="X1492" s="36">
        <f t="shared" si="76"/>
        <v>0</v>
      </c>
      <c r="Y1492" s="36">
        <f t="shared" si="76"/>
        <v>0</v>
      </c>
      <c r="Z1492" s="36">
        <f t="shared" si="76"/>
        <v>0</v>
      </c>
      <c r="AA1492" s="36">
        <f t="shared" si="76"/>
        <v>0</v>
      </c>
      <c r="AB1492" s="38" t="s">
        <v>36</v>
      </c>
    </row>
    <row r="1493" spans="1:28" ht="35.25" customHeight="1">
      <c r="A1493" s="11">
        <v>1</v>
      </c>
      <c r="B1493" s="2">
        <f>SUBTOTAL(103,$A$800:A1493)</f>
        <v>686</v>
      </c>
      <c r="C1493" s="8" t="s">
        <v>501</v>
      </c>
      <c r="D1493" s="36">
        <f t="shared" si="74"/>
        <v>1329760</v>
      </c>
      <c r="E1493" s="39">
        <v>0</v>
      </c>
      <c r="F1493" s="39">
        <v>0</v>
      </c>
      <c r="G1493" s="39">
        <v>0</v>
      </c>
      <c r="H1493" s="39">
        <v>0</v>
      </c>
      <c r="I1493" s="39">
        <v>0</v>
      </c>
      <c r="J1493" s="39">
        <v>0</v>
      </c>
      <c r="K1493" s="40">
        <v>0</v>
      </c>
      <c r="L1493" s="39">
        <v>0</v>
      </c>
      <c r="M1493" s="39">
        <v>0</v>
      </c>
      <c r="N1493" s="39">
        <v>0</v>
      </c>
      <c r="O1493" s="39">
        <v>1329760</v>
      </c>
      <c r="P1493" s="39">
        <v>0</v>
      </c>
      <c r="Q1493" s="39">
        <v>0</v>
      </c>
      <c r="R1493" s="39">
        <v>0</v>
      </c>
      <c r="S1493" s="39">
        <v>0</v>
      </c>
      <c r="T1493" s="39">
        <v>0</v>
      </c>
      <c r="U1493" s="39">
        <v>0</v>
      </c>
      <c r="V1493" s="39">
        <v>0</v>
      </c>
      <c r="W1493" s="39">
        <v>0</v>
      </c>
      <c r="X1493" s="39">
        <v>0</v>
      </c>
      <c r="Y1493" s="39">
        <v>0</v>
      </c>
      <c r="Z1493" s="39">
        <v>0</v>
      </c>
      <c r="AA1493" s="39">
        <v>0</v>
      </c>
      <c r="AB1493" s="41">
        <v>2021</v>
      </c>
    </row>
    <row r="1494" spans="1:28" ht="35.25" customHeight="1">
      <c r="A1494" s="11">
        <v>1</v>
      </c>
      <c r="B1494" s="2">
        <f>SUBTOTAL(103,$A$800:A1494)</f>
        <v>687</v>
      </c>
      <c r="C1494" s="8" t="s">
        <v>747</v>
      </c>
      <c r="D1494" s="36">
        <f t="shared" si="74"/>
        <v>819958</v>
      </c>
      <c r="E1494" s="39">
        <v>0</v>
      </c>
      <c r="F1494" s="39">
        <v>0</v>
      </c>
      <c r="G1494" s="39">
        <v>0</v>
      </c>
      <c r="H1494" s="39">
        <v>0</v>
      </c>
      <c r="I1494" s="39">
        <v>0</v>
      </c>
      <c r="J1494" s="39">
        <v>0</v>
      </c>
      <c r="K1494" s="40">
        <v>0</v>
      </c>
      <c r="L1494" s="39">
        <v>0</v>
      </c>
      <c r="M1494" s="39">
        <v>0</v>
      </c>
      <c r="N1494" s="39">
        <v>0</v>
      </c>
      <c r="O1494" s="39">
        <v>819958</v>
      </c>
      <c r="P1494" s="39">
        <v>0</v>
      </c>
      <c r="Q1494" s="39">
        <v>0</v>
      </c>
      <c r="R1494" s="39">
        <v>0</v>
      </c>
      <c r="S1494" s="39">
        <v>0</v>
      </c>
      <c r="T1494" s="39">
        <v>0</v>
      </c>
      <c r="U1494" s="39">
        <v>0</v>
      </c>
      <c r="V1494" s="39">
        <v>0</v>
      </c>
      <c r="W1494" s="39">
        <v>0</v>
      </c>
      <c r="X1494" s="39">
        <v>0</v>
      </c>
      <c r="Y1494" s="39">
        <v>0</v>
      </c>
      <c r="Z1494" s="39">
        <v>0</v>
      </c>
      <c r="AA1494" s="39">
        <v>0</v>
      </c>
      <c r="AB1494" s="41">
        <v>2021</v>
      </c>
    </row>
    <row r="1495" spans="1:28" ht="35.25" customHeight="1">
      <c r="A1495" s="11">
        <v>1</v>
      </c>
      <c r="B1495" s="2">
        <f>SUBTOTAL(103,$A$800:A1495)</f>
        <v>688</v>
      </c>
      <c r="C1495" s="8" t="s">
        <v>1245</v>
      </c>
      <c r="D1495" s="36">
        <f t="shared" si="74"/>
        <v>896885</v>
      </c>
      <c r="E1495" s="39">
        <v>0</v>
      </c>
      <c r="F1495" s="39">
        <v>0</v>
      </c>
      <c r="G1495" s="39">
        <v>0</v>
      </c>
      <c r="H1495" s="39">
        <v>0</v>
      </c>
      <c r="I1495" s="39">
        <v>0</v>
      </c>
      <c r="J1495" s="39">
        <v>0</v>
      </c>
      <c r="K1495" s="40">
        <v>0</v>
      </c>
      <c r="L1495" s="39">
        <v>0</v>
      </c>
      <c r="M1495" s="39">
        <v>0</v>
      </c>
      <c r="N1495" s="39">
        <v>0</v>
      </c>
      <c r="O1495" s="39">
        <v>896885</v>
      </c>
      <c r="P1495" s="39">
        <v>0</v>
      </c>
      <c r="Q1495" s="39">
        <v>0</v>
      </c>
      <c r="R1495" s="39">
        <v>0</v>
      </c>
      <c r="S1495" s="39">
        <v>0</v>
      </c>
      <c r="T1495" s="39">
        <v>0</v>
      </c>
      <c r="U1495" s="39">
        <v>0</v>
      </c>
      <c r="V1495" s="39">
        <v>0</v>
      </c>
      <c r="W1495" s="39">
        <v>0</v>
      </c>
      <c r="X1495" s="39">
        <v>0</v>
      </c>
      <c r="Y1495" s="39">
        <v>0</v>
      </c>
      <c r="Z1495" s="39">
        <v>0</v>
      </c>
      <c r="AA1495" s="39">
        <v>0</v>
      </c>
      <c r="AB1495" s="41">
        <v>2021</v>
      </c>
    </row>
    <row r="1496" spans="2:28" ht="35.25" customHeight="1">
      <c r="B1496" s="30" t="s">
        <v>19</v>
      </c>
      <c r="C1496" s="8"/>
      <c r="D1496" s="36">
        <f t="shared" si="74"/>
        <v>26281079.700000003</v>
      </c>
      <c r="E1496" s="36">
        <f aca="true" t="shared" si="77" ref="E1496:AA1496">SUM(E1497:E1522)</f>
        <v>300370.74</v>
      </c>
      <c r="F1496" s="36">
        <f t="shared" si="77"/>
        <v>86747.67</v>
      </c>
      <c r="G1496" s="36">
        <f t="shared" si="77"/>
        <v>579513.6599999999</v>
      </c>
      <c r="H1496" s="36">
        <f t="shared" si="77"/>
        <v>80014.5</v>
      </c>
      <c r="I1496" s="36">
        <f t="shared" si="77"/>
        <v>0</v>
      </c>
      <c r="J1496" s="36">
        <f t="shared" si="77"/>
        <v>0</v>
      </c>
      <c r="K1496" s="37">
        <f t="shared" si="77"/>
        <v>4</v>
      </c>
      <c r="L1496" s="36">
        <f t="shared" si="77"/>
        <v>4598601</v>
      </c>
      <c r="M1496" s="36">
        <f t="shared" si="77"/>
        <v>16040672.74</v>
      </c>
      <c r="N1496" s="36">
        <f t="shared" si="77"/>
        <v>154444.66</v>
      </c>
      <c r="O1496" s="36">
        <f t="shared" si="77"/>
        <v>4440714.7299999995</v>
      </c>
      <c r="P1496" s="36">
        <f t="shared" si="77"/>
        <v>0</v>
      </c>
      <c r="Q1496" s="36">
        <f t="shared" si="77"/>
        <v>0</v>
      </c>
      <c r="R1496" s="36">
        <f t="shared" si="77"/>
        <v>0</v>
      </c>
      <c r="S1496" s="36">
        <f t="shared" si="77"/>
        <v>0</v>
      </c>
      <c r="T1496" s="36">
        <f t="shared" si="77"/>
        <v>0</v>
      </c>
      <c r="U1496" s="36">
        <f t="shared" si="77"/>
        <v>0</v>
      </c>
      <c r="V1496" s="36">
        <f t="shared" si="77"/>
        <v>0</v>
      </c>
      <c r="W1496" s="36">
        <f t="shared" si="77"/>
        <v>0</v>
      </c>
      <c r="X1496" s="36">
        <f t="shared" si="77"/>
        <v>0</v>
      </c>
      <c r="Y1496" s="36">
        <f t="shared" si="77"/>
        <v>0</v>
      </c>
      <c r="Z1496" s="36">
        <f t="shared" si="77"/>
        <v>0</v>
      </c>
      <c r="AA1496" s="36">
        <f t="shared" si="77"/>
        <v>0</v>
      </c>
      <c r="AB1496" s="38" t="s">
        <v>36</v>
      </c>
    </row>
    <row r="1497" spans="1:28" ht="35.25" customHeight="1">
      <c r="A1497" s="11">
        <v>1</v>
      </c>
      <c r="B1497" s="2">
        <f>SUBTOTAL(103,$A$800:A1497)</f>
        <v>689</v>
      </c>
      <c r="C1497" s="8" t="s">
        <v>554</v>
      </c>
      <c r="D1497" s="36">
        <f t="shared" si="74"/>
        <v>100000</v>
      </c>
      <c r="E1497" s="39">
        <v>0</v>
      </c>
      <c r="F1497" s="39">
        <v>0</v>
      </c>
      <c r="G1497" s="39">
        <v>0</v>
      </c>
      <c r="H1497" s="39">
        <v>0</v>
      </c>
      <c r="I1497" s="39">
        <v>0</v>
      </c>
      <c r="J1497" s="39">
        <v>0</v>
      </c>
      <c r="K1497" s="40">
        <v>0</v>
      </c>
      <c r="L1497" s="39">
        <v>0</v>
      </c>
      <c r="M1497" s="39">
        <v>100000</v>
      </c>
      <c r="N1497" s="39">
        <v>0</v>
      </c>
      <c r="O1497" s="39">
        <v>0</v>
      </c>
      <c r="P1497" s="39">
        <v>0</v>
      </c>
      <c r="Q1497" s="39">
        <v>0</v>
      </c>
      <c r="R1497" s="39">
        <v>0</v>
      </c>
      <c r="S1497" s="39">
        <v>0</v>
      </c>
      <c r="T1497" s="39">
        <v>0</v>
      </c>
      <c r="U1497" s="39">
        <v>0</v>
      </c>
      <c r="V1497" s="39">
        <v>0</v>
      </c>
      <c r="W1497" s="39">
        <v>0</v>
      </c>
      <c r="X1497" s="39">
        <v>0</v>
      </c>
      <c r="Y1497" s="39">
        <v>0</v>
      </c>
      <c r="Z1497" s="39">
        <v>0</v>
      </c>
      <c r="AA1497" s="39">
        <v>0</v>
      </c>
      <c r="AB1497" s="41">
        <v>2021</v>
      </c>
    </row>
    <row r="1498" spans="1:28" ht="35.25" customHeight="1">
      <c r="A1498" s="11">
        <v>1</v>
      </c>
      <c r="B1498" s="2">
        <f>SUBTOTAL(103,$A$800:A1498)</f>
        <v>690</v>
      </c>
      <c r="C1498" s="8" t="s">
        <v>1095</v>
      </c>
      <c r="D1498" s="36">
        <f t="shared" si="74"/>
        <v>25274.84</v>
      </c>
      <c r="E1498" s="39">
        <v>0</v>
      </c>
      <c r="F1498" s="39">
        <v>0</v>
      </c>
      <c r="G1498" s="39">
        <v>0</v>
      </c>
      <c r="H1498" s="39">
        <v>25274.84</v>
      </c>
      <c r="I1498" s="39">
        <v>0</v>
      </c>
      <c r="J1498" s="39">
        <v>0</v>
      </c>
      <c r="K1498" s="40">
        <v>0</v>
      </c>
      <c r="L1498" s="39">
        <v>0</v>
      </c>
      <c r="M1498" s="39">
        <v>0</v>
      </c>
      <c r="N1498" s="39">
        <v>0</v>
      </c>
      <c r="O1498" s="39">
        <v>0</v>
      </c>
      <c r="P1498" s="39">
        <v>0</v>
      </c>
      <c r="Q1498" s="39">
        <v>0</v>
      </c>
      <c r="R1498" s="39">
        <v>0</v>
      </c>
      <c r="S1498" s="39">
        <v>0</v>
      </c>
      <c r="T1498" s="39">
        <v>0</v>
      </c>
      <c r="U1498" s="39">
        <v>0</v>
      </c>
      <c r="V1498" s="39">
        <v>0</v>
      </c>
      <c r="W1498" s="39">
        <v>0</v>
      </c>
      <c r="X1498" s="39">
        <v>0</v>
      </c>
      <c r="Y1498" s="39">
        <v>0</v>
      </c>
      <c r="Z1498" s="39">
        <v>0</v>
      </c>
      <c r="AA1498" s="39">
        <v>0</v>
      </c>
      <c r="AB1498" s="41">
        <v>2021</v>
      </c>
    </row>
    <row r="1499" spans="1:28" ht="35.25" customHeight="1">
      <c r="A1499" s="11">
        <v>1</v>
      </c>
      <c r="B1499" s="2">
        <f>SUBTOTAL(103,$A$800:A1499)</f>
        <v>691</v>
      </c>
      <c r="C1499" s="8" t="s">
        <v>104</v>
      </c>
      <c r="D1499" s="36">
        <f t="shared" si="74"/>
        <v>1293188</v>
      </c>
      <c r="E1499" s="39">
        <v>0</v>
      </c>
      <c r="F1499" s="39">
        <v>0</v>
      </c>
      <c r="G1499" s="39">
        <v>0</v>
      </c>
      <c r="H1499" s="39">
        <v>0</v>
      </c>
      <c r="I1499" s="39">
        <v>0</v>
      </c>
      <c r="J1499" s="39">
        <v>0</v>
      </c>
      <c r="K1499" s="40">
        <v>0</v>
      </c>
      <c r="L1499" s="39">
        <v>0</v>
      </c>
      <c r="M1499" s="39">
        <v>1293188</v>
      </c>
      <c r="N1499" s="39">
        <v>0</v>
      </c>
      <c r="O1499" s="39">
        <v>0</v>
      </c>
      <c r="P1499" s="39">
        <v>0</v>
      </c>
      <c r="Q1499" s="39">
        <v>0</v>
      </c>
      <c r="R1499" s="39">
        <v>0</v>
      </c>
      <c r="S1499" s="39">
        <v>0</v>
      </c>
      <c r="T1499" s="39">
        <v>0</v>
      </c>
      <c r="U1499" s="39">
        <v>0</v>
      </c>
      <c r="V1499" s="39">
        <v>0</v>
      </c>
      <c r="W1499" s="39">
        <v>0</v>
      </c>
      <c r="X1499" s="39">
        <v>0</v>
      </c>
      <c r="Y1499" s="39">
        <v>0</v>
      </c>
      <c r="Z1499" s="39">
        <v>0</v>
      </c>
      <c r="AA1499" s="39">
        <v>0</v>
      </c>
      <c r="AB1499" s="41">
        <v>2021</v>
      </c>
    </row>
    <row r="1500" spans="1:28" ht="35.25" customHeight="1">
      <c r="A1500" s="11">
        <v>1</v>
      </c>
      <c r="B1500" s="2">
        <f>SUBTOTAL(103,$A$800:A1500)</f>
        <v>692</v>
      </c>
      <c r="C1500" s="8" t="s">
        <v>105</v>
      </c>
      <c r="D1500" s="36">
        <f t="shared" si="74"/>
        <v>232767</v>
      </c>
      <c r="E1500" s="39">
        <v>0</v>
      </c>
      <c r="F1500" s="39">
        <v>0</v>
      </c>
      <c r="G1500" s="39">
        <v>0</v>
      </c>
      <c r="H1500" s="39">
        <v>0</v>
      </c>
      <c r="I1500" s="39">
        <v>0</v>
      </c>
      <c r="J1500" s="39">
        <v>0</v>
      </c>
      <c r="K1500" s="40">
        <v>0</v>
      </c>
      <c r="L1500" s="39">
        <v>0</v>
      </c>
      <c r="M1500" s="39">
        <v>232767</v>
      </c>
      <c r="N1500" s="39">
        <v>0</v>
      </c>
      <c r="O1500" s="39">
        <v>0</v>
      </c>
      <c r="P1500" s="39">
        <v>0</v>
      </c>
      <c r="Q1500" s="39">
        <v>0</v>
      </c>
      <c r="R1500" s="39">
        <v>0</v>
      </c>
      <c r="S1500" s="39">
        <v>0</v>
      </c>
      <c r="T1500" s="39">
        <v>0</v>
      </c>
      <c r="U1500" s="39">
        <v>0</v>
      </c>
      <c r="V1500" s="39">
        <v>0</v>
      </c>
      <c r="W1500" s="39">
        <v>0</v>
      </c>
      <c r="X1500" s="39">
        <v>0</v>
      </c>
      <c r="Y1500" s="39">
        <v>0</v>
      </c>
      <c r="Z1500" s="39">
        <v>0</v>
      </c>
      <c r="AA1500" s="39">
        <v>0</v>
      </c>
      <c r="AB1500" s="41">
        <v>2021</v>
      </c>
    </row>
    <row r="1501" spans="1:28" ht="35.25" customHeight="1">
      <c r="A1501" s="11">
        <v>1</v>
      </c>
      <c r="B1501" s="2">
        <f>SUBTOTAL(103,$A$800:A1501)</f>
        <v>693</v>
      </c>
      <c r="C1501" s="8" t="s">
        <v>980</v>
      </c>
      <c r="D1501" s="36">
        <f t="shared" si="74"/>
        <v>450087.45</v>
      </c>
      <c r="E1501" s="39">
        <v>0</v>
      </c>
      <c r="F1501" s="39">
        <v>0</v>
      </c>
      <c r="G1501" s="39">
        <v>0</v>
      </c>
      <c r="H1501" s="39">
        <v>0</v>
      </c>
      <c r="I1501" s="39">
        <v>0</v>
      </c>
      <c r="J1501" s="39">
        <v>0</v>
      </c>
      <c r="K1501" s="40">
        <v>0</v>
      </c>
      <c r="L1501" s="39">
        <v>0</v>
      </c>
      <c r="M1501" s="39">
        <v>0</v>
      </c>
      <c r="N1501" s="39">
        <v>0</v>
      </c>
      <c r="O1501" s="39">
        <v>450087.45</v>
      </c>
      <c r="P1501" s="39">
        <v>0</v>
      </c>
      <c r="Q1501" s="39">
        <v>0</v>
      </c>
      <c r="R1501" s="39">
        <v>0</v>
      </c>
      <c r="S1501" s="39">
        <v>0</v>
      </c>
      <c r="T1501" s="39">
        <v>0</v>
      </c>
      <c r="U1501" s="39">
        <v>0</v>
      </c>
      <c r="V1501" s="39">
        <v>0</v>
      </c>
      <c r="W1501" s="39">
        <v>0</v>
      </c>
      <c r="X1501" s="39">
        <v>0</v>
      </c>
      <c r="Y1501" s="39">
        <v>0</v>
      </c>
      <c r="Z1501" s="39">
        <v>0</v>
      </c>
      <c r="AA1501" s="39">
        <v>0</v>
      </c>
      <c r="AB1501" s="41">
        <v>2021</v>
      </c>
    </row>
    <row r="1502" spans="1:28" ht="35.25" customHeight="1">
      <c r="A1502" s="11">
        <v>1</v>
      </c>
      <c r="B1502" s="2">
        <f>SUBTOTAL(103,$A$800:A1502)</f>
        <v>694</v>
      </c>
      <c r="C1502" s="8" t="s">
        <v>712</v>
      </c>
      <c r="D1502" s="36">
        <f t="shared" si="74"/>
        <v>300370.74</v>
      </c>
      <c r="E1502" s="39">
        <v>300370.74</v>
      </c>
      <c r="F1502" s="39">
        <v>0</v>
      </c>
      <c r="G1502" s="39">
        <v>0</v>
      </c>
      <c r="H1502" s="39">
        <v>0</v>
      </c>
      <c r="I1502" s="39">
        <v>0</v>
      </c>
      <c r="J1502" s="39">
        <v>0</v>
      </c>
      <c r="K1502" s="40">
        <v>0</v>
      </c>
      <c r="L1502" s="39">
        <v>0</v>
      </c>
      <c r="M1502" s="39">
        <v>0</v>
      </c>
      <c r="N1502" s="39">
        <v>0</v>
      </c>
      <c r="O1502" s="39">
        <v>0</v>
      </c>
      <c r="P1502" s="39">
        <v>0</v>
      </c>
      <c r="Q1502" s="39">
        <v>0</v>
      </c>
      <c r="R1502" s="39">
        <v>0</v>
      </c>
      <c r="S1502" s="39">
        <v>0</v>
      </c>
      <c r="T1502" s="39">
        <v>0</v>
      </c>
      <c r="U1502" s="39">
        <v>0</v>
      </c>
      <c r="V1502" s="39">
        <v>0</v>
      </c>
      <c r="W1502" s="39">
        <v>0</v>
      </c>
      <c r="X1502" s="39">
        <v>0</v>
      </c>
      <c r="Y1502" s="39">
        <v>0</v>
      </c>
      <c r="Z1502" s="39">
        <v>0</v>
      </c>
      <c r="AA1502" s="39">
        <v>0</v>
      </c>
      <c r="AB1502" s="41">
        <v>2021</v>
      </c>
    </row>
    <row r="1503" spans="1:28" ht="35.25" customHeight="1">
      <c r="A1503" s="11">
        <v>1</v>
      </c>
      <c r="B1503" s="2">
        <f>SUBTOTAL(103,$A$800:A1503)</f>
        <v>695</v>
      </c>
      <c r="C1503" s="8" t="s">
        <v>981</v>
      </c>
      <c r="D1503" s="36">
        <f t="shared" si="74"/>
        <v>167365.7</v>
      </c>
      <c r="E1503" s="39">
        <v>0</v>
      </c>
      <c r="F1503" s="39">
        <v>0</v>
      </c>
      <c r="G1503" s="39">
        <v>0</v>
      </c>
      <c r="H1503" s="39">
        <v>0</v>
      </c>
      <c r="I1503" s="39">
        <v>0</v>
      </c>
      <c r="J1503" s="39">
        <v>0</v>
      </c>
      <c r="K1503" s="40">
        <v>0</v>
      </c>
      <c r="L1503" s="39">
        <v>0</v>
      </c>
      <c r="M1503" s="39">
        <v>0</v>
      </c>
      <c r="N1503" s="39">
        <v>0</v>
      </c>
      <c r="O1503" s="39">
        <v>167365.7</v>
      </c>
      <c r="P1503" s="39">
        <v>0</v>
      </c>
      <c r="Q1503" s="39">
        <v>0</v>
      </c>
      <c r="R1503" s="39">
        <v>0</v>
      </c>
      <c r="S1503" s="39">
        <v>0</v>
      </c>
      <c r="T1503" s="39">
        <v>0</v>
      </c>
      <c r="U1503" s="39">
        <v>0</v>
      </c>
      <c r="V1503" s="39">
        <v>0</v>
      </c>
      <c r="W1503" s="39">
        <v>0</v>
      </c>
      <c r="X1503" s="39">
        <v>0</v>
      </c>
      <c r="Y1503" s="39">
        <v>0</v>
      </c>
      <c r="Z1503" s="39">
        <v>0</v>
      </c>
      <c r="AA1503" s="39">
        <v>0</v>
      </c>
      <c r="AB1503" s="41">
        <v>2021</v>
      </c>
    </row>
    <row r="1504" spans="1:28" ht="35.25" customHeight="1">
      <c r="A1504" s="11">
        <v>1</v>
      </c>
      <c r="B1504" s="2">
        <f>SUBTOTAL(103,$A$800:A1504)</f>
        <v>696</v>
      </c>
      <c r="C1504" s="8" t="s">
        <v>983</v>
      </c>
      <c r="D1504" s="36">
        <f t="shared" si="74"/>
        <v>1688443</v>
      </c>
      <c r="E1504" s="39">
        <v>0</v>
      </c>
      <c r="F1504" s="39">
        <v>0</v>
      </c>
      <c r="G1504" s="39">
        <v>0</v>
      </c>
      <c r="H1504" s="39">
        <v>0</v>
      </c>
      <c r="I1504" s="39">
        <v>0</v>
      </c>
      <c r="J1504" s="39">
        <v>0</v>
      </c>
      <c r="K1504" s="40">
        <v>0</v>
      </c>
      <c r="L1504" s="39">
        <v>0</v>
      </c>
      <c r="M1504" s="39">
        <v>0</v>
      </c>
      <c r="N1504" s="39">
        <v>0</v>
      </c>
      <c r="O1504" s="39">
        <v>1688443</v>
      </c>
      <c r="P1504" s="39">
        <v>0</v>
      </c>
      <c r="Q1504" s="39">
        <v>0</v>
      </c>
      <c r="R1504" s="39">
        <v>0</v>
      </c>
      <c r="S1504" s="39">
        <v>0</v>
      </c>
      <c r="T1504" s="39">
        <v>0</v>
      </c>
      <c r="U1504" s="39">
        <v>0</v>
      </c>
      <c r="V1504" s="39">
        <v>0</v>
      </c>
      <c r="W1504" s="39">
        <v>0</v>
      </c>
      <c r="X1504" s="39">
        <v>0</v>
      </c>
      <c r="Y1504" s="39">
        <v>0</v>
      </c>
      <c r="Z1504" s="39">
        <v>0</v>
      </c>
      <c r="AA1504" s="39">
        <v>0</v>
      </c>
      <c r="AB1504" s="41">
        <v>2021</v>
      </c>
    </row>
    <row r="1505" spans="1:28" ht="35.25" customHeight="1">
      <c r="A1505" s="11">
        <v>1</v>
      </c>
      <c r="B1505" s="2">
        <f>SUBTOTAL(103,$A$800:A1505)</f>
        <v>697</v>
      </c>
      <c r="C1505" s="8" t="s">
        <v>1288</v>
      </c>
      <c r="D1505" s="36">
        <f t="shared" si="74"/>
        <v>2930310</v>
      </c>
      <c r="E1505" s="39">
        <v>0</v>
      </c>
      <c r="F1505" s="39">
        <v>0</v>
      </c>
      <c r="G1505" s="39">
        <v>0</v>
      </c>
      <c r="H1505" s="39">
        <v>0</v>
      </c>
      <c r="I1505" s="39">
        <v>0</v>
      </c>
      <c r="J1505" s="39">
        <v>0</v>
      </c>
      <c r="K1505" s="40">
        <v>0</v>
      </c>
      <c r="L1505" s="39">
        <v>0</v>
      </c>
      <c r="M1505" s="39">
        <v>2507280</v>
      </c>
      <c r="N1505" s="39">
        <v>0</v>
      </c>
      <c r="O1505" s="39">
        <v>423030</v>
      </c>
      <c r="P1505" s="39">
        <v>0</v>
      </c>
      <c r="Q1505" s="39">
        <v>0</v>
      </c>
      <c r="R1505" s="39">
        <v>0</v>
      </c>
      <c r="S1505" s="39">
        <v>0</v>
      </c>
      <c r="T1505" s="39">
        <v>0</v>
      </c>
      <c r="U1505" s="39">
        <v>0</v>
      </c>
      <c r="V1505" s="39">
        <v>0</v>
      </c>
      <c r="W1505" s="39">
        <v>0</v>
      </c>
      <c r="X1505" s="39">
        <v>0</v>
      </c>
      <c r="Y1505" s="39">
        <v>0</v>
      </c>
      <c r="Z1505" s="39">
        <v>0</v>
      </c>
      <c r="AA1505" s="39">
        <v>0</v>
      </c>
      <c r="AB1505" s="41">
        <v>2021</v>
      </c>
    </row>
    <row r="1506" spans="1:28" ht="35.25" customHeight="1">
      <c r="A1506" s="11">
        <v>1</v>
      </c>
      <c r="B1506" s="2">
        <f>SUBTOTAL(103,$A$800:A1506)</f>
        <v>698</v>
      </c>
      <c r="C1506" s="8" t="s">
        <v>351</v>
      </c>
      <c r="D1506" s="36">
        <f t="shared" si="74"/>
        <v>1800000</v>
      </c>
      <c r="E1506" s="42">
        <v>0</v>
      </c>
      <c r="F1506" s="42">
        <v>0</v>
      </c>
      <c r="G1506" s="42">
        <v>0</v>
      </c>
      <c r="H1506" s="42">
        <v>0</v>
      </c>
      <c r="I1506" s="42">
        <v>0</v>
      </c>
      <c r="J1506" s="42">
        <v>0</v>
      </c>
      <c r="K1506" s="43">
        <v>1</v>
      </c>
      <c r="L1506" s="42">
        <v>1800000</v>
      </c>
      <c r="M1506" s="42">
        <v>0</v>
      </c>
      <c r="N1506" s="42">
        <v>0</v>
      </c>
      <c r="O1506" s="42">
        <v>0</v>
      </c>
      <c r="P1506" s="42">
        <v>0</v>
      </c>
      <c r="Q1506" s="42">
        <v>0</v>
      </c>
      <c r="R1506" s="42">
        <v>0</v>
      </c>
      <c r="S1506" s="42">
        <v>0</v>
      </c>
      <c r="T1506" s="42">
        <v>0</v>
      </c>
      <c r="U1506" s="42">
        <v>0</v>
      </c>
      <c r="V1506" s="42">
        <v>0</v>
      </c>
      <c r="W1506" s="42">
        <v>0</v>
      </c>
      <c r="X1506" s="42">
        <v>0</v>
      </c>
      <c r="Y1506" s="42">
        <v>0</v>
      </c>
      <c r="Z1506" s="42">
        <v>0</v>
      </c>
      <c r="AA1506" s="42">
        <v>0</v>
      </c>
      <c r="AB1506" s="43" t="s">
        <v>1212</v>
      </c>
    </row>
    <row r="1507" spans="1:28" ht="35.25" customHeight="1">
      <c r="A1507" s="11">
        <v>1</v>
      </c>
      <c r="B1507" s="2">
        <f>SUBTOTAL(103,$A$800:A1507)</f>
        <v>699</v>
      </c>
      <c r="C1507" s="8" t="s">
        <v>711</v>
      </c>
      <c r="D1507" s="36">
        <f t="shared" si="74"/>
        <v>93096</v>
      </c>
      <c r="E1507" s="42">
        <v>0</v>
      </c>
      <c r="F1507" s="42">
        <v>0</v>
      </c>
      <c r="G1507" s="42">
        <v>0</v>
      </c>
      <c r="H1507" s="42">
        <v>0</v>
      </c>
      <c r="I1507" s="42">
        <v>0</v>
      </c>
      <c r="J1507" s="42">
        <v>0</v>
      </c>
      <c r="K1507" s="43">
        <v>1</v>
      </c>
      <c r="L1507" s="42">
        <v>93096</v>
      </c>
      <c r="M1507" s="42">
        <v>0</v>
      </c>
      <c r="N1507" s="42">
        <v>0</v>
      </c>
      <c r="O1507" s="42">
        <v>0</v>
      </c>
      <c r="P1507" s="42">
        <v>0</v>
      </c>
      <c r="Q1507" s="42">
        <v>0</v>
      </c>
      <c r="R1507" s="42">
        <v>0</v>
      </c>
      <c r="S1507" s="42">
        <v>0</v>
      </c>
      <c r="T1507" s="42">
        <v>0</v>
      </c>
      <c r="U1507" s="42">
        <v>0</v>
      </c>
      <c r="V1507" s="42">
        <v>0</v>
      </c>
      <c r="W1507" s="42">
        <v>0</v>
      </c>
      <c r="X1507" s="42">
        <v>0</v>
      </c>
      <c r="Y1507" s="42">
        <v>0</v>
      </c>
      <c r="Z1507" s="42">
        <v>0</v>
      </c>
      <c r="AA1507" s="42">
        <v>0</v>
      </c>
      <c r="AB1507" s="43" t="s">
        <v>1212</v>
      </c>
    </row>
    <row r="1508" spans="1:28" ht="35.25" customHeight="1">
      <c r="A1508" s="11">
        <v>1</v>
      </c>
      <c r="B1508" s="2">
        <f>SUBTOTAL(103,$A$800:A1508)</f>
        <v>700</v>
      </c>
      <c r="C1508" s="8" t="s">
        <v>360</v>
      </c>
      <c r="D1508" s="36">
        <f t="shared" si="74"/>
        <v>285505</v>
      </c>
      <c r="E1508" s="42">
        <v>0</v>
      </c>
      <c r="F1508" s="42">
        <v>0</v>
      </c>
      <c r="G1508" s="42">
        <v>0</v>
      </c>
      <c r="H1508" s="42">
        <v>0</v>
      </c>
      <c r="I1508" s="42">
        <v>0</v>
      </c>
      <c r="J1508" s="42">
        <v>0</v>
      </c>
      <c r="K1508" s="43">
        <v>1</v>
      </c>
      <c r="L1508" s="42">
        <v>285505</v>
      </c>
      <c r="M1508" s="42">
        <v>0</v>
      </c>
      <c r="N1508" s="42">
        <v>0</v>
      </c>
      <c r="O1508" s="42">
        <v>0</v>
      </c>
      <c r="P1508" s="42">
        <v>0</v>
      </c>
      <c r="Q1508" s="42">
        <v>0</v>
      </c>
      <c r="R1508" s="42">
        <v>0</v>
      </c>
      <c r="S1508" s="42">
        <v>0</v>
      </c>
      <c r="T1508" s="42">
        <v>0</v>
      </c>
      <c r="U1508" s="42">
        <v>0</v>
      </c>
      <c r="V1508" s="42">
        <v>0</v>
      </c>
      <c r="W1508" s="42">
        <v>0</v>
      </c>
      <c r="X1508" s="42">
        <v>0</v>
      </c>
      <c r="Y1508" s="42">
        <v>0</v>
      </c>
      <c r="Z1508" s="42">
        <v>0</v>
      </c>
      <c r="AA1508" s="42">
        <v>0</v>
      </c>
      <c r="AB1508" s="43" t="s">
        <v>1212</v>
      </c>
    </row>
    <row r="1509" spans="1:28" ht="35.25" customHeight="1">
      <c r="A1509" s="11">
        <v>1</v>
      </c>
      <c r="B1509" s="2">
        <f>SUBTOTAL(103,$A$800:A1509)</f>
        <v>701</v>
      </c>
      <c r="C1509" s="8" t="s">
        <v>106</v>
      </c>
      <c r="D1509" s="36">
        <f t="shared" si="74"/>
        <v>1760038</v>
      </c>
      <c r="E1509" s="42">
        <v>0</v>
      </c>
      <c r="F1509" s="42">
        <v>0</v>
      </c>
      <c r="G1509" s="42">
        <v>0</v>
      </c>
      <c r="H1509" s="42">
        <v>0</v>
      </c>
      <c r="I1509" s="42">
        <v>0</v>
      </c>
      <c r="J1509" s="42">
        <v>0</v>
      </c>
      <c r="K1509" s="43">
        <v>0</v>
      </c>
      <c r="L1509" s="42">
        <v>0</v>
      </c>
      <c r="M1509" s="42">
        <v>1760038</v>
      </c>
      <c r="N1509" s="42">
        <v>0</v>
      </c>
      <c r="O1509" s="42">
        <v>0</v>
      </c>
      <c r="P1509" s="42">
        <v>0</v>
      </c>
      <c r="Q1509" s="42">
        <v>0</v>
      </c>
      <c r="R1509" s="42">
        <v>0</v>
      </c>
      <c r="S1509" s="42">
        <v>0</v>
      </c>
      <c r="T1509" s="42">
        <v>0</v>
      </c>
      <c r="U1509" s="42">
        <v>0</v>
      </c>
      <c r="V1509" s="42">
        <v>0</v>
      </c>
      <c r="W1509" s="42">
        <v>0</v>
      </c>
      <c r="X1509" s="42">
        <v>0</v>
      </c>
      <c r="Y1509" s="42">
        <v>0</v>
      </c>
      <c r="Z1509" s="42">
        <v>0</v>
      </c>
      <c r="AA1509" s="42">
        <v>0</v>
      </c>
      <c r="AB1509" s="45" t="s">
        <v>1212</v>
      </c>
    </row>
    <row r="1510" spans="1:28" ht="35.25" customHeight="1">
      <c r="A1510" s="11">
        <v>1</v>
      </c>
      <c r="B1510" s="2">
        <f>SUBTOTAL(103,$A$800:A1510)</f>
        <v>702</v>
      </c>
      <c r="C1510" s="8" t="s">
        <v>107</v>
      </c>
      <c r="D1510" s="36">
        <f t="shared" si="74"/>
        <v>1705889</v>
      </c>
      <c r="E1510" s="42">
        <v>0</v>
      </c>
      <c r="F1510" s="42">
        <v>0</v>
      </c>
      <c r="G1510" s="42">
        <v>0</v>
      </c>
      <c r="H1510" s="42">
        <v>0</v>
      </c>
      <c r="I1510" s="42">
        <v>0</v>
      </c>
      <c r="J1510" s="42">
        <v>0</v>
      </c>
      <c r="K1510" s="43">
        <v>0</v>
      </c>
      <c r="L1510" s="42">
        <v>0</v>
      </c>
      <c r="M1510" s="42">
        <v>1705889</v>
      </c>
      <c r="N1510" s="42">
        <v>0</v>
      </c>
      <c r="O1510" s="42">
        <v>0</v>
      </c>
      <c r="P1510" s="42">
        <v>0</v>
      </c>
      <c r="Q1510" s="42">
        <v>0</v>
      </c>
      <c r="R1510" s="42">
        <v>0</v>
      </c>
      <c r="S1510" s="42">
        <v>0</v>
      </c>
      <c r="T1510" s="42">
        <v>0</v>
      </c>
      <c r="U1510" s="42">
        <v>0</v>
      </c>
      <c r="V1510" s="42">
        <v>0</v>
      </c>
      <c r="W1510" s="42">
        <v>0</v>
      </c>
      <c r="X1510" s="42">
        <v>0</v>
      </c>
      <c r="Y1510" s="42">
        <v>0</v>
      </c>
      <c r="Z1510" s="42">
        <v>0</v>
      </c>
      <c r="AA1510" s="42">
        <v>0</v>
      </c>
      <c r="AB1510" s="45" t="s">
        <v>1212</v>
      </c>
    </row>
    <row r="1511" spans="1:28" ht="35.25" customHeight="1">
      <c r="A1511" s="11">
        <v>1</v>
      </c>
      <c r="B1511" s="2">
        <f>SUBTOTAL(103,$A$800:A1511)</f>
        <v>703</v>
      </c>
      <c r="C1511" s="8" t="s">
        <v>108</v>
      </c>
      <c r="D1511" s="36">
        <f t="shared" si="74"/>
        <v>1285020</v>
      </c>
      <c r="E1511" s="42">
        <v>0</v>
      </c>
      <c r="F1511" s="42">
        <v>0</v>
      </c>
      <c r="G1511" s="42">
        <v>0</v>
      </c>
      <c r="H1511" s="42">
        <v>0</v>
      </c>
      <c r="I1511" s="42">
        <v>0</v>
      </c>
      <c r="J1511" s="42">
        <v>0</v>
      </c>
      <c r="K1511" s="43">
        <v>0</v>
      </c>
      <c r="L1511" s="42">
        <v>0</v>
      </c>
      <c r="M1511" s="42">
        <v>970000</v>
      </c>
      <c r="N1511" s="42">
        <v>0</v>
      </c>
      <c r="O1511" s="42">
        <v>315020</v>
      </c>
      <c r="P1511" s="42">
        <v>0</v>
      </c>
      <c r="Q1511" s="42">
        <v>0</v>
      </c>
      <c r="R1511" s="42">
        <v>0</v>
      </c>
      <c r="S1511" s="42">
        <v>0</v>
      </c>
      <c r="T1511" s="42">
        <v>0</v>
      </c>
      <c r="U1511" s="42">
        <v>0</v>
      </c>
      <c r="V1511" s="42">
        <v>0</v>
      </c>
      <c r="W1511" s="42">
        <v>0</v>
      </c>
      <c r="X1511" s="42">
        <v>0</v>
      </c>
      <c r="Y1511" s="42">
        <v>0</v>
      </c>
      <c r="Z1511" s="42">
        <v>0</v>
      </c>
      <c r="AA1511" s="42">
        <v>0</v>
      </c>
      <c r="AB1511" s="45" t="s">
        <v>1212</v>
      </c>
    </row>
    <row r="1512" spans="1:28" ht="35.25" customHeight="1">
      <c r="A1512" s="11">
        <v>1</v>
      </c>
      <c r="B1512" s="2">
        <f>SUBTOTAL(103,$A$800:A1512)</f>
        <v>704</v>
      </c>
      <c r="C1512" s="8" t="s">
        <v>109</v>
      </c>
      <c r="D1512" s="36">
        <f t="shared" si="74"/>
        <v>86747.67</v>
      </c>
      <c r="E1512" s="42">
        <v>0</v>
      </c>
      <c r="F1512" s="42">
        <v>86747.67</v>
      </c>
      <c r="G1512" s="42">
        <v>0</v>
      </c>
      <c r="H1512" s="42">
        <v>0</v>
      </c>
      <c r="I1512" s="42">
        <v>0</v>
      </c>
      <c r="J1512" s="42">
        <v>0</v>
      </c>
      <c r="K1512" s="43">
        <v>0</v>
      </c>
      <c r="L1512" s="42">
        <v>0</v>
      </c>
      <c r="M1512" s="42">
        <v>0</v>
      </c>
      <c r="N1512" s="42">
        <v>0</v>
      </c>
      <c r="O1512" s="42">
        <v>0</v>
      </c>
      <c r="P1512" s="42">
        <v>0</v>
      </c>
      <c r="Q1512" s="42">
        <v>0</v>
      </c>
      <c r="R1512" s="42">
        <v>0</v>
      </c>
      <c r="S1512" s="42">
        <v>0</v>
      </c>
      <c r="T1512" s="42">
        <v>0</v>
      </c>
      <c r="U1512" s="42">
        <v>0</v>
      </c>
      <c r="V1512" s="42">
        <v>0</v>
      </c>
      <c r="W1512" s="42">
        <v>0</v>
      </c>
      <c r="X1512" s="42">
        <v>0</v>
      </c>
      <c r="Y1512" s="42">
        <v>0</v>
      </c>
      <c r="Z1512" s="42">
        <v>0</v>
      </c>
      <c r="AA1512" s="42">
        <v>0</v>
      </c>
      <c r="AB1512" s="43" t="s">
        <v>1212</v>
      </c>
    </row>
    <row r="1513" spans="1:28" ht="35.25" customHeight="1">
      <c r="A1513" s="11">
        <v>1</v>
      </c>
      <c r="B1513" s="2">
        <f>SUBTOTAL(103,$A$800:A1513)</f>
        <v>705</v>
      </c>
      <c r="C1513" s="8" t="s">
        <v>111</v>
      </c>
      <c r="D1513" s="36">
        <f t="shared" si="74"/>
        <v>2420000</v>
      </c>
      <c r="E1513" s="42">
        <v>0</v>
      </c>
      <c r="F1513" s="42">
        <v>0</v>
      </c>
      <c r="G1513" s="42">
        <v>0</v>
      </c>
      <c r="H1513" s="42">
        <v>0</v>
      </c>
      <c r="I1513" s="42">
        <v>0</v>
      </c>
      <c r="J1513" s="42">
        <v>0</v>
      </c>
      <c r="K1513" s="43">
        <v>1</v>
      </c>
      <c r="L1513" s="42">
        <v>2420000</v>
      </c>
      <c r="M1513" s="42">
        <v>0</v>
      </c>
      <c r="N1513" s="42">
        <v>0</v>
      </c>
      <c r="O1513" s="42">
        <v>0</v>
      </c>
      <c r="P1513" s="42">
        <v>0</v>
      </c>
      <c r="Q1513" s="42">
        <v>0</v>
      </c>
      <c r="R1513" s="42">
        <v>0</v>
      </c>
      <c r="S1513" s="42">
        <v>0</v>
      </c>
      <c r="T1513" s="42">
        <v>0</v>
      </c>
      <c r="U1513" s="42">
        <v>0</v>
      </c>
      <c r="V1513" s="42">
        <v>0</v>
      </c>
      <c r="W1513" s="42">
        <v>0</v>
      </c>
      <c r="X1513" s="42">
        <v>0</v>
      </c>
      <c r="Y1513" s="42">
        <v>0</v>
      </c>
      <c r="Z1513" s="42">
        <v>0</v>
      </c>
      <c r="AA1513" s="42">
        <v>0</v>
      </c>
      <c r="AB1513" s="43" t="s">
        <v>1212</v>
      </c>
    </row>
    <row r="1514" spans="1:28" ht="35.25" customHeight="1">
      <c r="A1514" s="11">
        <v>1</v>
      </c>
      <c r="B1514" s="2">
        <f>SUBTOTAL(103,$A$800:A1514)</f>
        <v>706</v>
      </c>
      <c r="C1514" s="8" t="s">
        <v>1213</v>
      </c>
      <c r="D1514" s="36">
        <f t="shared" si="74"/>
        <v>1272057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  <c r="J1514" s="42">
        <v>0</v>
      </c>
      <c r="K1514" s="43">
        <v>0</v>
      </c>
      <c r="L1514" s="42">
        <v>0</v>
      </c>
      <c r="M1514" s="42">
        <v>1272057</v>
      </c>
      <c r="N1514" s="42">
        <v>0</v>
      </c>
      <c r="O1514" s="42">
        <v>0</v>
      </c>
      <c r="P1514" s="42">
        <v>0</v>
      </c>
      <c r="Q1514" s="42">
        <v>0</v>
      </c>
      <c r="R1514" s="42">
        <v>0</v>
      </c>
      <c r="S1514" s="42">
        <v>0</v>
      </c>
      <c r="T1514" s="42">
        <v>0</v>
      </c>
      <c r="U1514" s="42">
        <v>0</v>
      </c>
      <c r="V1514" s="42">
        <v>0</v>
      </c>
      <c r="W1514" s="42">
        <v>0</v>
      </c>
      <c r="X1514" s="42">
        <v>0</v>
      </c>
      <c r="Y1514" s="42">
        <v>0</v>
      </c>
      <c r="Z1514" s="42">
        <v>0</v>
      </c>
      <c r="AA1514" s="42">
        <v>0</v>
      </c>
      <c r="AB1514" s="45" t="s">
        <v>1212</v>
      </c>
    </row>
    <row r="1515" spans="1:28" ht="35.25" customHeight="1">
      <c r="A1515" s="11">
        <v>1</v>
      </c>
      <c r="B1515" s="2">
        <f>SUBTOTAL(103,$A$800:A1515)</f>
        <v>707</v>
      </c>
      <c r="C1515" s="8" t="s">
        <v>1313</v>
      </c>
      <c r="D1515" s="36">
        <f t="shared" si="74"/>
        <v>488697.98</v>
      </c>
      <c r="E1515" s="42">
        <v>0</v>
      </c>
      <c r="F1515" s="42">
        <v>0</v>
      </c>
      <c r="G1515" s="42">
        <v>279513.66</v>
      </c>
      <c r="H1515" s="42">
        <v>54739.66</v>
      </c>
      <c r="I1515" s="42">
        <v>0</v>
      </c>
      <c r="J1515" s="42">
        <v>0</v>
      </c>
      <c r="K1515" s="43">
        <v>0</v>
      </c>
      <c r="L1515" s="42">
        <v>0</v>
      </c>
      <c r="M1515" s="42">
        <v>0</v>
      </c>
      <c r="N1515" s="42">
        <v>154444.66</v>
      </c>
      <c r="O1515" s="42">
        <v>0</v>
      </c>
      <c r="P1515" s="42">
        <v>0</v>
      </c>
      <c r="Q1515" s="42">
        <v>0</v>
      </c>
      <c r="R1515" s="42">
        <v>0</v>
      </c>
      <c r="S1515" s="42">
        <v>0</v>
      </c>
      <c r="T1515" s="42">
        <v>0</v>
      </c>
      <c r="U1515" s="42">
        <v>0</v>
      </c>
      <c r="V1515" s="42">
        <v>0</v>
      </c>
      <c r="W1515" s="42">
        <v>0</v>
      </c>
      <c r="X1515" s="42">
        <v>0</v>
      </c>
      <c r="Y1515" s="42">
        <v>0</v>
      </c>
      <c r="Z1515" s="42">
        <v>0</v>
      </c>
      <c r="AA1515" s="42">
        <v>0</v>
      </c>
      <c r="AB1515" s="43" t="s">
        <v>1212</v>
      </c>
    </row>
    <row r="1516" spans="1:28" ht="35.25" customHeight="1">
      <c r="A1516" s="11">
        <v>1</v>
      </c>
      <c r="B1516" s="2">
        <f>SUBTOTAL(103,$A$800:A1516)</f>
        <v>708</v>
      </c>
      <c r="C1516" s="8" t="s">
        <v>1351</v>
      </c>
      <c r="D1516" s="36">
        <f t="shared" si="74"/>
        <v>300000</v>
      </c>
      <c r="E1516" s="42">
        <v>0</v>
      </c>
      <c r="F1516" s="42">
        <v>0</v>
      </c>
      <c r="G1516" s="42">
        <v>300000</v>
      </c>
      <c r="H1516" s="42">
        <v>0</v>
      </c>
      <c r="I1516" s="42">
        <v>0</v>
      </c>
      <c r="J1516" s="42">
        <v>0</v>
      </c>
      <c r="K1516" s="43">
        <v>0</v>
      </c>
      <c r="L1516" s="42">
        <v>0</v>
      </c>
      <c r="M1516" s="42">
        <v>0</v>
      </c>
      <c r="N1516" s="42">
        <v>0</v>
      </c>
      <c r="O1516" s="42">
        <v>0</v>
      </c>
      <c r="P1516" s="42">
        <v>0</v>
      </c>
      <c r="Q1516" s="42">
        <v>0</v>
      </c>
      <c r="R1516" s="42">
        <v>0</v>
      </c>
      <c r="S1516" s="42">
        <v>0</v>
      </c>
      <c r="T1516" s="42">
        <v>0</v>
      </c>
      <c r="U1516" s="42">
        <v>0</v>
      </c>
      <c r="V1516" s="42">
        <v>0</v>
      </c>
      <c r="W1516" s="42">
        <v>0</v>
      </c>
      <c r="X1516" s="42">
        <v>0</v>
      </c>
      <c r="Y1516" s="42">
        <v>0</v>
      </c>
      <c r="Z1516" s="42">
        <v>0</v>
      </c>
      <c r="AA1516" s="42">
        <v>0</v>
      </c>
      <c r="AB1516" s="43">
        <v>2021</v>
      </c>
    </row>
    <row r="1517" spans="1:28" ht="35.25" customHeight="1">
      <c r="A1517" s="11">
        <v>1</v>
      </c>
      <c r="B1517" s="2">
        <f>SUBTOTAL(103,$A$800:A1517)</f>
        <v>709</v>
      </c>
      <c r="C1517" s="8" t="s">
        <v>607</v>
      </c>
      <c r="D1517" s="36">
        <f t="shared" si="74"/>
        <v>2699904.74</v>
      </c>
      <c r="E1517" s="42">
        <v>0</v>
      </c>
      <c r="F1517" s="42">
        <v>0</v>
      </c>
      <c r="G1517" s="42">
        <v>0</v>
      </c>
      <c r="H1517" s="42">
        <v>0</v>
      </c>
      <c r="I1517" s="42">
        <v>0</v>
      </c>
      <c r="J1517" s="42">
        <v>0</v>
      </c>
      <c r="K1517" s="43">
        <v>0</v>
      </c>
      <c r="L1517" s="42">
        <v>0</v>
      </c>
      <c r="M1517" s="42">
        <v>2699904.74</v>
      </c>
      <c r="N1517" s="42">
        <v>0</v>
      </c>
      <c r="O1517" s="42">
        <v>0</v>
      </c>
      <c r="P1517" s="42">
        <v>0</v>
      </c>
      <c r="Q1517" s="42">
        <v>0</v>
      </c>
      <c r="R1517" s="42">
        <v>0</v>
      </c>
      <c r="S1517" s="42">
        <v>0</v>
      </c>
      <c r="T1517" s="42">
        <v>0</v>
      </c>
      <c r="U1517" s="42">
        <v>0</v>
      </c>
      <c r="V1517" s="42">
        <v>0</v>
      </c>
      <c r="W1517" s="42">
        <v>0</v>
      </c>
      <c r="X1517" s="42">
        <v>0</v>
      </c>
      <c r="Y1517" s="42">
        <v>0</v>
      </c>
      <c r="Z1517" s="42">
        <v>0</v>
      </c>
      <c r="AA1517" s="42">
        <v>0</v>
      </c>
      <c r="AB1517" s="43">
        <v>2021</v>
      </c>
    </row>
    <row r="1518" spans="1:28" ht="35.25" customHeight="1">
      <c r="A1518" s="11">
        <v>1</v>
      </c>
      <c r="B1518" s="2">
        <f>SUBTOTAL(103,$A$800:A1518)</f>
        <v>710</v>
      </c>
      <c r="C1518" s="8" t="s">
        <v>104</v>
      </c>
      <c r="D1518" s="36">
        <f t="shared" si="74"/>
        <v>137785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  <c r="J1518" s="42">
        <v>0</v>
      </c>
      <c r="K1518" s="43">
        <v>0</v>
      </c>
      <c r="L1518" s="42">
        <v>0</v>
      </c>
      <c r="M1518" s="42">
        <v>0</v>
      </c>
      <c r="N1518" s="42">
        <v>0</v>
      </c>
      <c r="O1518" s="42">
        <v>137785</v>
      </c>
      <c r="P1518" s="42">
        <v>0</v>
      </c>
      <c r="Q1518" s="42">
        <v>0</v>
      </c>
      <c r="R1518" s="42">
        <v>0</v>
      </c>
      <c r="S1518" s="42">
        <v>0</v>
      </c>
      <c r="T1518" s="42">
        <v>0</v>
      </c>
      <c r="U1518" s="42">
        <v>0</v>
      </c>
      <c r="V1518" s="42">
        <v>0</v>
      </c>
      <c r="W1518" s="42">
        <v>0</v>
      </c>
      <c r="X1518" s="42">
        <v>0</v>
      </c>
      <c r="Y1518" s="42">
        <v>0</v>
      </c>
      <c r="Z1518" s="42">
        <v>0</v>
      </c>
      <c r="AA1518" s="42">
        <v>0</v>
      </c>
      <c r="AB1518" s="43">
        <v>2021</v>
      </c>
    </row>
    <row r="1519" spans="1:28" ht="35.25" customHeight="1">
      <c r="A1519" s="11">
        <v>1</v>
      </c>
      <c r="B1519" s="2">
        <f>SUBTOTAL(103,$A$800:A1519)</f>
        <v>711</v>
      </c>
      <c r="C1519" s="8" t="s">
        <v>712</v>
      </c>
      <c r="D1519" s="36">
        <f t="shared" si="74"/>
        <v>483200</v>
      </c>
      <c r="E1519" s="42">
        <v>0</v>
      </c>
      <c r="F1519" s="42">
        <v>0</v>
      </c>
      <c r="G1519" s="42">
        <v>0</v>
      </c>
      <c r="H1519" s="42">
        <v>0</v>
      </c>
      <c r="I1519" s="42">
        <v>0</v>
      </c>
      <c r="J1519" s="42">
        <v>0</v>
      </c>
      <c r="K1519" s="43">
        <v>0</v>
      </c>
      <c r="L1519" s="42">
        <v>0</v>
      </c>
      <c r="M1519" s="42">
        <v>0</v>
      </c>
      <c r="N1519" s="42">
        <v>0</v>
      </c>
      <c r="O1519" s="42">
        <v>483200</v>
      </c>
      <c r="P1519" s="42">
        <v>0</v>
      </c>
      <c r="Q1519" s="42">
        <v>0</v>
      </c>
      <c r="R1519" s="42">
        <v>0</v>
      </c>
      <c r="S1519" s="42">
        <v>0</v>
      </c>
      <c r="T1519" s="42">
        <v>0</v>
      </c>
      <c r="U1519" s="42">
        <v>0</v>
      </c>
      <c r="V1519" s="42">
        <v>0</v>
      </c>
      <c r="W1519" s="42">
        <v>0</v>
      </c>
      <c r="X1519" s="42">
        <v>0</v>
      </c>
      <c r="Y1519" s="42">
        <v>0</v>
      </c>
      <c r="Z1519" s="42">
        <v>0</v>
      </c>
      <c r="AA1519" s="42">
        <v>0</v>
      </c>
      <c r="AB1519" s="43">
        <v>2021</v>
      </c>
    </row>
    <row r="1520" spans="1:28" ht="35.25" customHeight="1">
      <c r="A1520" s="11">
        <v>1</v>
      </c>
      <c r="B1520" s="2">
        <f>SUBTOTAL(103,$A$800:A1520)</f>
        <v>712</v>
      </c>
      <c r="C1520" s="8" t="s">
        <v>432</v>
      </c>
      <c r="D1520" s="36">
        <f t="shared" si="74"/>
        <v>530224.58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  <c r="J1520" s="42">
        <v>0</v>
      </c>
      <c r="K1520" s="43">
        <v>0</v>
      </c>
      <c r="L1520" s="42">
        <v>0</v>
      </c>
      <c r="M1520" s="42">
        <v>0</v>
      </c>
      <c r="N1520" s="42">
        <v>0</v>
      </c>
      <c r="O1520" s="42">
        <v>530224.58</v>
      </c>
      <c r="P1520" s="42">
        <v>0</v>
      </c>
      <c r="Q1520" s="42">
        <v>0</v>
      </c>
      <c r="R1520" s="42">
        <v>0</v>
      </c>
      <c r="S1520" s="42">
        <v>0</v>
      </c>
      <c r="T1520" s="42">
        <v>0</v>
      </c>
      <c r="U1520" s="42">
        <v>0</v>
      </c>
      <c r="V1520" s="42">
        <v>0</v>
      </c>
      <c r="W1520" s="42">
        <v>0</v>
      </c>
      <c r="X1520" s="42">
        <v>0</v>
      </c>
      <c r="Y1520" s="42">
        <v>0</v>
      </c>
      <c r="Z1520" s="42">
        <v>0</v>
      </c>
      <c r="AA1520" s="42">
        <v>0</v>
      </c>
      <c r="AB1520" s="43">
        <v>2021</v>
      </c>
    </row>
    <row r="1521" spans="1:28" ht="35.25" customHeight="1">
      <c r="A1521" s="11">
        <v>1</v>
      </c>
      <c r="B1521" s="2">
        <f>SUBTOTAL(103,$A$800:A1521)</f>
        <v>713</v>
      </c>
      <c r="C1521" s="8" t="s">
        <v>622</v>
      </c>
      <c r="D1521" s="36">
        <f t="shared" si="74"/>
        <v>245559</v>
      </c>
      <c r="E1521" s="42">
        <v>0</v>
      </c>
      <c r="F1521" s="42">
        <v>0</v>
      </c>
      <c r="G1521" s="42">
        <v>0</v>
      </c>
      <c r="H1521" s="42">
        <v>0</v>
      </c>
      <c r="I1521" s="42">
        <v>0</v>
      </c>
      <c r="J1521" s="42">
        <v>0</v>
      </c>
      <c r="K1521" s="43">
        <v>0</v>
      </c>
      <c r="L1521" s="42">
        <v>0</v>
      </c>
      <c r="M1521" s="42">
        <v>0</v>
      </c>
      <c r="N1521" s="42">
        <v>0</v>
      </c>
      <c r="O1521" s="42">
        <v>245559</v>
      </c>
      <c r="P1521" s="42">
        <v>0</v>
      </c>
      <c r="Q1521" s="42">
        <v>0</v>
      </c>
      <c r="R1521" s="42">
        <v>0</v>
      </c>
      <c r="S1521" s="42">
        <v>0</v>
      </c>
      <c r="T1521" s="42">
        <v>0</v>
      </c>
      <c r="U1521" s="42">
        <v>0</v>
      </c>
      <c r="V1521" s="42">
        <v>0</v>
      </c>
      <c r="W1521" s="42">
        <v>0</v>
      </c>
      <c r="X1521" s="42">
        <v>0</v>
      </c>
      <c r="Y1521" s="42">
        <v>0</v>
      </c>
      <c r="Z1521" s="42">
        <v>0</v>
      </c>
      <c r="AA1521" s="42">
        <v>0</v>
      </c>
      <c r="AB1521" s="43">
        <v>2021</v>
      </c>
    </row>
    <row r="1522" spans="1:28" ht="35.25" customHeight="1">
      <c r="A1522" s="11">
        <v>1</v>
      </c>
      <c r="B1522" s="2">
        <f>SUBTOTAL(103,$A$800:A1522)</f>
        <v>714</v>
      </c>
      <c r="C1522" s="8" t="s">
        <v>110</v>
      </c>
      <c r="D1522" s="36">
        <f t="shared" si="74"/>
        <v>3499549</v>
      </c>
      <c r="E1522" s="39">
        <v>0</v>
      </c>
      <c r="F1522" s="39">
        <v>0</v>
      </c>
      <c r="G1522" s="39">
        <v>0</v>
      </c>
      <c r="H1522" s="39">
        <v>0</v>
      </c>
      <c r="I1522" s="39">
        <v>0</v>
      </c>
      <c r="J1522" s="39">
        <v>0</v>
      </c>
      <c r="K1522" s="40">
        <v>0</v>
      </c>
      <c r="L1522" s="39">
        <v>0</v>
      </c>
      <c r="M1522" s="39">
        <v>3499549</v>
      </c>
      <c r="N1522" s="39">
        <v>0</v>
      </c>
      <c r="O1522" s="39">
        <v>0</v>
      </c>
      <c r="P1522" s="39">
        <v>0</v>
      </c>
      <c r="Q1522" s="39">
        <v>0</v>
      </c>
      <c r="R1522" s="39">
        <v>0</v>
      </c>
      <c r="S1522" s="39">
        <v>0</v>
      </c>
      <c r="T1522" s="39">
        <v>0</v>
      </c>
      <c r="U1522" s="39">
        <v>0</v>
      </c>
      <c r="V1522" s="39">
        <v>0</v>
      </c>
      <c r="W1522" s="39">
        <v>0</v>
      </c>
      <c r="X1522" s="39">
        <v>0</v>
      </c>
      <c r="Y1522" s="39">
        <v>0</v>
      </c>
      <c r="Z1522" s="39">
        <v>0</v>
      </c>
      <c r="AA1522" s="39">
        <v>0</v>
      </c>
      <c r="AB1522" s="41">
        <v>2021</v>
      </c>
    </row>
    <row r="1523" spans="2:28" ht="35.25" customHeight="1">
      <c r="B1523" s="30" t="s">
        <v>700</v>
      </c>
      <c r="C1523" s="8"/>
      <c r="D1523" s="36">
        <f t="shared" si="74"/>
        <v>903690.5800000001</v>
      </c>
      <c r="E1523" s="36">
        <f aca="true" t="shared" si="78" ref="E1523:AA1523">SUM(E1524:E1526)</f>
        <v>0</v>
      </c>
      <c r="F1523" s="36">
        <f t="shared" si="78"/>
        <v>0</v>
      </c>
      <c r="G1523" s="36">
        <f t="shared" si="78"/>
        <v>0</v>
      </c>
      <c r="H1523" s="36">
        <f t="shared" si="78"/>
        <v>97071.72</v>
      </c>
      <c r="I1523" s="36">
        <f t="shared" si="78"/>
        <v>0</v>
      </c>
      <c r="J1523" s="36">
        <f t="shared" si="78"/>
        <v>0</v>
      </c>
      <c r="K1523" s="37">
        <f t="shared" si="78"/>
        <v>0</v>
      </c>
      <c r="L1523" s="36">
        <f t="shared" si="78"/>
        <v>0</v>
      </c>
      <c r="M1523" s="36">
        <f t="shared" si="78"/>
        <v>0</v>
      </c>
      <c r="N1523" s="36">
        <f t="shared" si="78"/>
        <v>0</v>
      </c>
      <c r="O1523" s="36">
        <f>SUM(O1524:O1526)</f>
        <v>806618.8600000001</v>
      </c>
      <c r="P1523" s="36">
        <f t="shared" si="78"/>
        <v>0</v>
      </c>
      <c r="Q1523" s="36">
        <f t="shared" si="78"/>
        <v>0</v>
      </c>
      <c r="R1523" s="36">
        <f t="shared" si="78"/>
        <v>0</v>
      </c>
      <c r="S1523" s="36">
        <f t="shared" si="78"/>
        <v>0</v>
      </c>
      <c r="T1523" s="36">
        <f t="shared" si="78"/>
        <v>0</v>
      </c>
      <c r="U1523" s="36">
        <f t="shared" si="78"/>
        <v>0</v>
      </c>
      <c r="V1523" s="36">
        <f t="shared" si="78"/>
        <v>0</v>
      </c>
      <c r="W1523" s="36">
        <f t="shared" si="78"/>
        <v>0</v>
      </c>
      <c r="X1523" s="36">
        <f t="shared" si="78"/>
        <v>0</v>
      </c>
      <c r="Y1523" s="36">
        <f t="shared" si="78"/>
        <v>0</v>
      </c>
      <c r="Z1523" s="36">
        <f t="shared" si="78"/>
        <v>0</v>
      </c>
      <c r="AA1523" s="36">
        <f t="shared" si="78"/>
        <v>0</v>
      </c>
      <c r="AB1523" s="38" t="s">
        <v>36</v>
      </c>
    </row>
    <row r="1524" spans="1:28" ht="35.25" customHeight="1">
      <c r="A1524" s="11">
        <v>1</v>
      </c>
      <c r="B1524" s="2">
        <f>SUBTOTAL(103,$A$800:A1524)</f>
        <v>715</v>
      </c>
      <c r="C1524" s="8" t="s">
        <v>797</v>
      </c>
      <c r="D1524" s="36">
        <f t="shared" si="74"/>
        <v>425248.39</v>
      </c>
      <c r="E1524" s="39">
        <v>0</v>
      </c>
      <c r="F1524" s="39">
        <v>0</v>
      </c>
      <c r="G1524" s="39">
        <v>0</v>
      </c>
      <c r="H1524" s="39">
        <v>0</v>
      </c>
      <c r="I1524" s="39">
        <v>0</v>
      </c>
      <c r="J1524" s="39">
        <v>0</v>
      </c>
      <c r="K1524" s="40">
        <v>0</v>
      </c>
      <c r="L1524" s="39">
        <v>0</v>
      </c>
      <c r="M1524" s="39">
        <v>0</v>
      </c>
      <c r="N1524" s="39">
        <v>0</v>
      </c>
      <c r="O1524" s="39">
        <v>425248.39</v>
      </c>
      <c r="P1524" s="39">
        <v>0</v>
      </c>
      <c r="Q1524" s="39">
        <v>0</v>
      </c>
      <c r="R1524" s="39">
        <v>0</v>
      </c>
      <c r="S1524" s="39">
        <v>0</v>
      </c>
      <c r="T1524" s="39">
        <v>0</v>
      </c>
      <c r="U1524" s="39">
        <v>0</v>
      </c>
      <c r="V1524" s="39">
        <v>0</v>
      </c>
      <c r="W1524" s="39">
        <v>0</v>
      </c>
      <c r="X1524" s="39">
        <v>0</v>
      </c>
      <c r="Y1524" s="39">
        <v>0</v>
      </c>
      <c r="Z1524" s="39">
        <v>0</v>
      </c>
      <c r="AA1524" s="39">
        <v>0</v>
      </c>
      <c r="AB1524" s="41">
        <v>2021</v>
      </c>
    </row>
    <row r="1525" spans="1:28" ht="35.25" customHeight="1">
      <c r="A1525" s="11">
        <v>1</v>
      </c>
      <c r="B1525" s="2">
        <f>SUBTOTAL(103,$A$800:A1525)</f>
        <v>716</v>
      </c>
      <c r="C1525" s="8" t="s">
        <v>683</v>
      </c>
      <c r="D1525" s="36">
        <f t="shared" si="74"/>
        <v>63988.19</v>
      </c>
      <c r="E1525" s="39">
        <v>0</v>
      </c>
      <c r="F1525" s="39">
        <v>0</v>
      </c>
      <c r="G1525" s="39">
        <v>0</v>
      </c>
      <c r="H1525" s="39">
        <v>0</v>
      </c>
      <c r="I1525" s="39">
        <v>0</v>
      </c>
      <c r="J1525" s="39">
        <v>0</v>
      </c>
      <c r="K1525" s="40">
        <v>0</v>
      </c>
      <c r="L1525" s="39">
        <v>0</v>
      </c>
      <c r="M1525" s="39">
        <v>0</v>
      </c>
      <c r="N1525" s="39">
        <v>0</v>
      </c>
      <c r="O1525" s="39">
        <v>63988.19</v>
      </c>
      <c r="P1525" s="39">
        <v>0</v>
      </c>
      <c r="Q1525" s="39">
        <v>0</v>
      </c>
      <c r="R1525" s="39">
        <v>0</v>
      </c>
      <c r="S1525" s="39">
        <v>0</v>
      </c>
      <c r="T1525" s="39">
        <v>0</v>
      </c>
      <c r="U1525" s="39">
        <v>0</v>
      </c>
      <c r="V1525" s="39">
        <v>0</v>
      </c>
      <c r="W1525" s="39">
        <v>0</v>
      </c>
      <c r="X1525" s="39">
        <v>0</v>
      </c>
      <c r="Y1525" s="39">
        <v>0</v>
      </c>
      <c r="Z1525" s="39">
        <v>0</v>
      </c>
      <c r="AA1525" s="39">
        <v>0</v>
      </c>
      <c r="AB1525" s="41" t="s">
        <v>1212</v>
      </c>
    </row>
    <row r="1526" spans="1:28" ht="35.25" customHeight="1">
      <c r="A1526" s="11">
        <v>1</v>
      </c>
      <c r="B1526" s="2">
        <f>SUBTOTAL(103,$A$800:A1526)</f>
        <v>717</v>
      </c>
      <c r="C1526" s="8" t="s">
        <v>1214</v>
      </c>
      <c r="D1526" s="36">
        <f t="shared" si="74"/>
        <v>414454</v>
      </c>
      <c r="E1526" s="39">
        <v>0</v>
      </c>
      <c r="F1526" s="39">
        <v>0</v>
      </c>
      <c r="G1526" s="39">
        <v>0</v>
      </c>
      <c r="H1526" s="39">
        <v>97071.72</v>
      </c>
      <c r="I1526" s="39">
        <v>0</v>
      </c>
      <c r="J1526" s="39">
        <v>0</v>
      </c>
      <c r="K1526" s="40">
        <v>0</v>
      </c>
      <c r="L1526" s="39">
        <v>0</v>
      </c>
      <c r="M1526" s="39">
        <v>0</v>
      </c>
      <c r="N1526" s="39">
        <v>0</v>
      </c>
      <c r="O1526" s="39">
        <v>317382.28</v>
      </c>
      <c r="P1526" s="39">
        <v>0</v>
      </c>
      <c r="Q1526" s="39">
        <v>0</v>
      </c>
      <c r="R1526" s="39">
        <v>0</v>
      </c>
      <c r="S1526" s="39">
        <v>0</v>
      </c>
      <c r="T1526" s="39">
        <v>0</v>
      </c>
      <c r="U1526" s="39">
        <v>0</v>
      </c>
      <c r="V1526" s="39">
        <v>0</v>
      </c>
      <c r="W1526" s="39">
        <v>0</v>
      </c>
      <c r="X1526" s="39">
        <v>0</v>
      </c>
      <c r="Y1526" s="39">
        <v>0</v>
      </c>
      <c r="Z1526" s="39">
        <v>0</v>
      </c>
      <c r="AA1526" s="39">
        <v>0</v>
      </c>
      <c r="AB1526" s="41">
        <v>2021</v>
      </c>
    </row>
    <row r="1527" spans="2:28" ht="35.25" customHeight="1">
      <c r="B1527" s="30" t="s">
        <v>34</v>
      </c>
      <c r="C1527" s="8"/>
      <c r="D1527" s="36">
        <f t="shared" si="74"/>
        <v>6529368.05</v>
      </c>
      <c r="E1527" s="36">
        <f aca="true" t="shared" si="79" ref="E1527:AA1527">SUM(E1528:E1535)</f>
        <v>0</v>
      </c>
      <c r="F1527" s="36">
        <f t="shared" si="79"/>
        <v>0</v>
      </c>
      <c r="G1527" s="36">
        <f t="shared" si="79"/>
        <v>218610</v>
      </c>
      <c r="H1527" s="36">
        <f t="shared" si="79"/>
        <v>98317</v>
      </c>
      <c r="I1527" s="36">
        <f t="shared" si="79"/>
        <v>0</v>
      </c>
      <c r="J1527" s="36">
        <f t="shared" si="79"/>
        <v>684624.63</v>
      </c>
      <c r="K1527" s="37">
        <f t="shared" si="79"/>
        <v>0</v>
      </c>
      <c r="L1527" s="36">
        <f t="shared" si="79"/>
        <v>0</v>
      </c>
      <c r="M1527" s="36">
        <f t="shared" si="79"/>
        <v>2042529</v>
      </c>
      <c r="N1527" s="36">
        <f t="shared" si="79"/>
        <v>985531.4199999999</v>
      </c>
      <c r="O1527" s="36">
        <f>SUM(O1528:O1535)</f>
        <v>2499756</v>
      </c>
      <c r="P1527" s="36">
        <f t="shared" si="79"/>
        <v>0</v>
      </c>
      <c r="Q1527" s="36">
        <f t="shared" si="79"/>
        <v>0</v>
      </c>
      <c r="R1527" s="36">
        <f t="shared" si="79"/>
        <v>0</v>
      </c>
      <c r="S1527" s="36">
        <f t="shared" si="79"/>
        <v>0</v>
      </c>
      <c r="T1527" s="36">
        <f t="shared" si="79"/>
        <v>0</v>
      </c>
      <c r="U1527" s="36">
        <f t="shared" si="79"/>
        <v>0</v>
      </c>
      <c r="V1527" s="36">
        <f t="shared" si="79"/>
        <v>0</v>
      </c>
      <c r="W1527" s="36">
        <f t="shared" si="79"/>
        <v>0</v>
      </c>
      <c r="X1527" s="36">
        <f t="shared" si="79"/>
        <v>0</v>
      </c>
      <c r="Y1527" s="36">
        <f t="shared" si="79"/>
        <v>0</v>
      </c>
      <c r="Z1527" s="36">
        <f t="shared" si="79"/>
        <v>0</v>
      </c>
      <c r="AA1527" s="36">
        <f t="shared" si="79"/>
        <v>0</v>
      </c>
      <c r="AB1527" s="38" t="s">
        <v>36</v>
      </c>
    </row>
    <row r="1528" spans="1:28" ht="35.25" customHeight="1">
      <c r="A1528" s="11">
        <v>1</v>
      </c>
      <c r="B1528" s="2">
        <f>SUBTOTAL(103,$A$800:A1528)</f>
        <v>718</v>
      </c>
      <c r="C1528" s="8" t="s">
        <v>774</v>
      </c>
      <c r="D1528" s="36">
        <f t="shared" si="74"/>
        <v>218610</v>
      </c>
      <c r="E1528" s="42">
        <v>0</v>
      </c>
      <c r="F1528" s="42">
        <v>0</v>
      </c>
      <c r="G1528" s="42">
        <v>218610</v>
      </c>
      <c r="H1528" s="42">
        <v>0</v>
      </c>
      <c r="I1528" s="42">
        <v>0</v>
      </c>
      <c r="J1528" s="42">
        <v>0</v>
      </c>
      <c r="K1528" s="43">
        <v>0</v>
      </c>
      <c r="L1528" s="42">
        <v>0</v>
      </c>
      <c r="M1528" s="42">
        <v>0</v>
      </c>
      <c r="N1528" s="42">
        <v>0</v>
      </c>
      <c r="O1528" s="42">
        <v>0</v>
      </c>
      <c r="P1528" s="42">
        <v>0</v>
      </c>
      <c r="Q1528" s="42">
        <v>0</v>
      </c>
      <c r="R1528" s="42">
        <v>0</v>
      </c>
      <c r="S1528" s="42">
        <v>0</v>
      </c>
      <c r="T1528" s="42">
        <v>0</v>
      </c>
      <c r="U1528" s="42">
        <v>0</v>
      </c>
      <c r="V1528" s="42">
        <v>0</v>
      </c>
      <c r="W1528" s="42">
        <v>0</v>
      </c>
      <c r="X1528" s="42">
        <v>0</v>
      </c>
      <c r="Y1528" s="42">
        <v>0</v>
      </c>
      <c r="Z1528" s="42">
        <v>0</v>
      </c>
      <c r="AA1528" s="42">
        <v>0</v>
      </c>
      <c r="AB1528" s="41">
        <v>2021</v>
      </c>
    </row>
    <row r="1529" spans="1:28" ht="35.25" customHeight="1">
      <c r="A1529" s="11">
        <v>1</v>
      </c>
      <c r="B1529" s="2">
        <f>SUBTOTAL(103,$A$800:A1529)</f>
        <v>719</v>
      </c>
      <c r="C1529" s="8" t="s">
        <v>684</v>
      </c>
      <c r="D1529" s="36">
        <f t="shared" si="74"/>
        <v>1162406.05</v>
      </c>
      <c r="E1529" s="42">
        <v>0</v>
      </c>
      <c r="F1529" s="42">
        <v>0</v>
      </c>
      <c r="G1529" s="42">
        <v>0</v>
      </c>
      <c r="H1529" s="42">
        <v>0</v>
      </c>
      <c r="I1529" s="42">
        <v>0</v>
      </c>
      <c r="J1529" s="42">
        <v>684624.63</v>
      </c>
      <c r="K1529" s="43">
        <v>0</v>
      </c>
      <c r="L1529" s="42">
        <v>0</v>
      </c>
      <c r="M1529" s="42">
        <v>0</v>
      </c>
      <c r="N1529" s="42">
        <v>377531.42</v>
      </c>
      <c r="O1529" s="42">
        <v>100250</v>
      </c>
      <c r="P1529" s="42">
        <v>0</v>
      </c>
      <c r="Q1529" s="42">
        <v>0</v>
      </c>
      <c r="R1529" s="42">
        <v>0</v>
      </c>
      <c r="S1529" s="42">
        <v>0</v>
      </c>
      <c r="T1529" s="42">
        <v>0</v>
      </c>
      <c r="U1529" s="42">
        <v>0</v>
      </c>
      <c r="V1529" s="42">
        <v>0</v>
      </c>
      <c r="W1529" s="42">
        <v>0</v>
      </c>
      <c r="X1529" s="42">
        <v>0</v>
      </c>
      <c r="Y1529" s="42">
        <v>0</v>
      </c>
      <c r="Z1529" s="42">
        <v>0</v>
      </c>
      <c r="AA1529" s="42">
        <v>0</v>
      </c>
      <c r="AB1529" s="41" t="s">
        <v>1212</v>
      </c>
    </row>
    <row r="1530" spans="1:28" ht="35.25" customHeight="1">
      <c r="A1530" s="11">
        <v>1</v>
      </c>
      <c r="B1530" s="2">
        <f>SUBTOTAL(103,$A$800:A1530)</f>
        <v>720</v>
      </c>
      <c r="C1530" s="8" t="s">
        <v>433</v>
      </c>
      <c r="D1530" s="36">
        <f t="shared" si="74"/>
        <v>543608</v>
      </c>
      <c r="E1530" s="42">
        <v>0</v>
      </c>
      <c r="F1530" s="42">
        <v>0</v>
      </c>
      <c r="G1530" s="42">
        <v>0</v>
      </c>
      <c r="H1530" s="42">
        <v>0</v>
      </c>
      <c r="I1530" s="42">
        <v>0</v>
      </c>
      <c r="J1530" s="42">
        <v>0</v>
      </c>
      <c r="K1530" s="43">
        <v>0</v>
      </c>
      <c r="L1530" s="42">
        <v>0</v>
      </c>
      <c r="M1530" s="42">
        <v>543608</v>
      </c>
      <c r="N1530" s="42">
        <v>0</v>
      </c>
      <c r="O1530" s="42">
        <v>0</v>
      </c>
      <c r="P1530" s="42">
        <v>0</v>
      </c>
      <c r="Q1530" s="42">
        <v>0</v>
      </c>
      <c r="R1530" s="42">
        <v>0</v>
      </c>
      <c r="S1530" s="42">
        <v>0</v>
      </c>
      <c r="T1530" s="42">
        <v>0</v>
      </c>
      <c r="U1530" s="42">
        <v>0</v>
      </c>
      <c r="V1530" s="42">
        <v>0</v>
      </c>
      <c r="W1530" s="42">
        <v>0</v>
      </c>
      <c r="X1530" s="42">
        <v>0</v>
      </c>
      <c r="Y1530" s="42">
        <v>0</v>
      </c>
      <c r="Z1530" s="42">
        <v>0</v>
      </c>
      <c r="AA1530" s="42">
        <v>0</v>
      </c>
      <c r="AB1530" s="41" t="s">
        <v>1212</v>
      </c>
    </row>
    <row r="1531" spans="1:28" ht="35.25" customHeight="1">
      <c r="A1531" s="11">
        <v>1</v>
      </c>
      <c r="B1531" s="2">
        <f>SUBTOTAL(103,$A$800:A1531)</f>
        <v>721</v>
      </c>
      <c r="C1531" s="8" t="s">
        <v>421</v>
      </c>
      <c r="D1531" s="36">
        <f t="shared" si="74"/>
        <v>810000</v>
      </c>
      <c r="E1531" s="42">
        <v>0</v>
      </c>
      <c r="F1531" s="42">
        <v>0</v>
      </c>
      <c r="G1531" s="42">
        <v>0</v>
      </c>
      <c r="H1531" s="42">
        <v>0</v>
      </c>
      <c r="I1531" s="42">
        <v>0</v>
      </c>
      <c r="J1531" s="42">
        <v>0</v>
      </c>
      <c r="K1531" s="43">
        <v>0</v>
      </c>
      <c r="L1531" s="42">
        <v>0</v>
      </c>
      <c r="M1531" s="42">
        <v>0</v>
      </c>
      <c r="N1531" s="42">
        <v>0</v>
      </c>
      <c r="O1531" s="42">
        <v>810000</v>
      </c>
      <c r="P1531" s="42">
        <v>0</v>
      </c>
      <c r="Q1531" s="42">
        <v>0</v>
      </c>
      <c r="R1531" s="42">
        <v>0</v>
      </c>
      <c r="S1531" s="42">
        <v>0</v>
      </c>
      <c r="T1531" s="42">
        <v>0</v>
      </c>
      <c r="U1531" s="42">
        <v>0</v>
      </c>
      <c r="V1531" s="42">
        <v>0</v>
      </c>
      <c r="W1531" s="42">
        <v>0</v>
      </c>
      <c r="X1531" s="42">
        <v>0</v>
      </c>
      <c r="Y1531" s="42">
        <v>0</v>
      </c>
      <c r="Z1531" s="42">
        <v>0</v>
      </c>
      <c r="AA1531" s="42">
        <v>0</v>
      </c>
      <c r="AB1531" s="41" t="s">
        <v>1212</v>
      </c>
    </row>
    <row r="1532" spans="1:28" ht="35.25" customHeight="1">
      <c r="A1532" s="11">
        <v>1</v>
      </c>
      <c r="B1532" s="2">
        <f>SUBTOTAL(103,$A$800:A1532)</f>
        <v>722</v>
      </c>
      <c r="C1532" s="8" t="s">
        <v>778</v>
      </c>
      <c r="D1532" s="36">
        <f t="shared" si="74"/>
        <v>187789</v>
      </c>
      <c r="E1532" s="42">
        <v>0</v>
      </c>
      <c r="F1532" s="42">
        <v>0</v>
      </c>
      <c r="G1532" s="42">
        <v>0</v>
      </c>
      <c r="H1532" s="42">
        <v>98317</v>
      </c>
      <c r="I1532" s="42">
        <v>0</v>
      </c>
      <c r="J1532" s="42">
        <v>0</v>
      </c>
      <c r="K1532" s="43">
        <v>0</v>
      </c>
      <c r="L1532" s="42">
        <v>0</v>
      </c>
      <c r="M1532" s="42">
        <v>0</v>
      </c>
      <c r="N1532" s="42">
        <v>0</v>
      </c>
      <c r="O1532" s="42">
        <v>89472</v>
      </c>
      <c r="P1532" s="42">
        <v>0</v>
      </c>
      <c r="Q1532" s="42">
        <v>0</v>
      </c>
      <c r="R1532" s="42">
        <v>0</v>
      </c>
      <c r="S1532" s="42">
        <v>0</v>
      </c>
      <c r="T1532" s="42">
        <v>0</v>
      </c>
      <c r="U1532" s="42">
        <v>0</v>
      </c>
      <c r="V1532" s="42">
        <v>0</v>
      </c>
      <c r="W1532" s="42">
        <v>0</v>
      </c>
      <c r="X1532" s="42">
        <v>0</v>
      </c>
      <c r="Y1532" s="42">
        <v>0</v>
      </c>
      <c r="Z1532" s="42">
        <v>0</v>
      </c>
      <c r="AA1532" s="42">
        <v>0</v>
      </c>
      <c r="AB1532" s="41" t="s">
        <v>1212</v>
      </c>
    </row>
    <row r="1533" spans="1:28" ht="35.25" customHeight="1">
      <c r="A1533" s="11">
        <v>1</v>
      </c>
      <c r="B1533" s="2">
        <f>SUBTOTAL(103,$A$800:A1533)</f>
        <v>723</v>
      </c>
      <c r="C1533" s="8" t="s">
        <v>1314</v>
      </c>
      <c r="D1533" s="36">
        <f t="shared" si="74"/>
        <v>1498921</v>
      </c>
      <c r="E1533" s="42">
        <v>0</v>
      </c>
      <c r="F1533" s="42">
        <v>0</v>
      </c>
      <c r="G1533" s="42">
        <v>0</v>
      </c>
      <c r="H1533" s="42">
        <v>0</v>
      </c>
      <c r="I1533" s="42">
        <v>0</v>
      </c>
      <c r="J1533" s="42">
        <v>0</v>
      </c>
      <c r="K1533" s="43">
        <v>0</v>
      </c>
      <c r="L1533" s="42">
        <v>0</v>
      </c>
      <c r="M1533" s="42">
        <v>1498921</v>
      </c>
      <c r="N1533" s="42">
        <v>0</v>
      </c>
      <c r="O1533" s="42">
        <v>0</v>
      </c>
      <c r="P1533" s="42">
        <v>0</v>
      </c>
      <c r="Q1533" s="42">
        <v>0</v>
      </c>
      <c r="R1533" s="42">
        <v>0</v>
      </c>
      <c r="S1533" s="42">
        <v>0</v>
      </c>
      <c r="T1533" s="42">
        <v>0</v>
      </c>
      <c r="U1533" s="42">
        <v>0</v>
      </c>
      <c r="V1533" s="42">
        <v>0</v>
      </c>
      <c r="W1533" s="42">
        <v>0</v>
      </c>
      <c r="X1533" s="42">
        <v>0</v>
      </c>
      <c r="Y1533" s="42">
        <v>0</v>
      </c>
      <c r="Z1533" s="42">
        <v>0</v>
      </c>
      <c r="AA1533" s="42">
        <v>0</v>
      </c>
      <c r="AB1533" s="41" t="s">
        <v>1212</v>
      </c>
    </row>
    <row r="1534" spans="1:28" ht="35.25" customHeight="1">
      <c r="A1534" s="11">
        <v>1</v>
      </c>
      <c r="B1534" s="2">
        <f>SUBTOTAL(103,$A$800:A1534)</f>
        <v>724</v>
      </c>
      <c r="C1534" s="8" t="s">
        <v>1065</v>
      </c>
      <c r="D1534" s="36">
        <f t="shared" si="74"/>
        <v>1500034</v>
      </c>
      <c r="E1534" s="42">
        <v>0</v>
      </c>
      <c r="F1534" s="42">
        <v>0</v>
      </c>
      <c r="G1534" s="42">
        <v>0</v>
      </c>
      <c r="H1534" s="42">
        <v>0</v>
      </c>
      <c r="I1534" s="42">
        <v>0</v>
      </c>
      <c r="J1534" s="42">
        <v>0</v>
      </c>
      <c r="K1534" s="43">
        <v>0</v>
      </c>
      <c r="L1534" s="42">
        <v>0</v>
      </c>
      <c r="M1534" s="42">
        <v>0</v>
      </c>
      <c r="N1534" s="42">
        <v>0</v>
      </c>
      <c r="O1534" s="42">
        <v>1500034</v>
      </c>
      <c r="P1534" s="42">
        <v>0</v>
      </c>
      <c r="Q1534" s="42">
        <v>0</v>
      </c>
      <c r="R1534" s="42">
        <v>0</v>
      </c>
      <c r="S1534" s="42">
        <v>0</v>
      </c>
      <c r="T1534" s="42">
        <v>0</v>
      </c>
      <c r="U1534" s="42">
        <v>0</v>
      </c>
      <c r="V1534" s="42">
        <v>0</v>
      </c>
      <c r="W1534" s="42">
        <v>0</v>
      </c>
      <c r="X1534" s="42">
        <v>0</v>
      </c>
      <c r="Y1534" s="42">
        <v>0</v>
      </c>
      <c r="Z1534" s="42">
        <v>0</v>
      </c>
      <c r="AA1534" s="42">
        <v>0</v>
      </c>
      <c r="AB1534" s="41">
        <v>2021</v>
      </c>
    </row>
    <row r="1535" spans="1:28" ht="35.25" customHeight="1">
      <c r="A1535" s="11">
        <v>1</v>
      </c>
      <c r="B1535" s="2">
        <f>SUBTOTAL(103,$A$800:A1535)</f>
        <v>725</v>
      </c>
      <c r="C1535" s="8" t="s">
        <v>582</v>
      </c>
      <c r="D1535" s="36">
        <f t="shared" si="74"/>
        <v>608000</v>
      </c>
      <c r="E1535" s="42">
        <v>0</v>
      </c>
      <c r="F1535" s="42">
        <v>0</v>
      </c>
      <c r="G1535" s="42">
        <v>0</v>
      </c>
      <c r="H1535" s="42">
        <v>0</v>
      </c>
      <c r="I1535" s="42">
        <v>0</v>
      </c>
      <c r="J1535" s="42">
        <v>0</v>
      </c>
      <c r="K1535" s="43">
        <v>0</v>
      </c>
      <c r="L1535" s="42">
        <v>0</v>
      </c>
      <c r="M1535" s="42">
        <v>0</v>
      </c>
      <c r="N1535" s="42">
        <v>608000</v>
      </c>
      <c r="O1535" s="42">
        <v>0</v>
      </c>
      <c r="P1535" s="42">
        <v>0</v>
      </c>
      <c r="Q1535" s="42">
        <v>0</v>
      </c>
      <c r="R1535" s="42">
        <v>0</v>
      </c>
      <c r="S1535" s="42">
        <v>0</v>
      </c>
      <c r="T1535" s="42">
        <v>0</v>
      </c>
      <c r="U1535" s="42">
        <v>0</v>
      </c>
      <c r="V1535" s="42">
        <v>0</v>
      </c>
      <c r="W1535" s="42">
        <v>0</v>
      </c>
      <c r="X1535" s="42">
        <v>0</v>
      </c>
      <c r="Y1535" s="42">
        <v>0</v>
      </c>
      <c r="Z1535" s="42">
        <v>0</v>
      </c>
      <c r="AA1535" s="42">
        <v>0</v>
      </c>
      <c r="AB1535" s="41">
        <v>2021</v>
      </c>
    </row>
    <row r="1536" spans="2:28" ht="35.25" customHeight="1">
      <c r="B1536" s="8" t="s">
        <v>679</v>
      </c>
      <c r="C1536" s="8"/>
      <c r="D1536" s="36">
        <f t="shared" si="74"/>
        <v>1483911</v>
      </c>
      <c r="E1536" s="36">
        <f aca="true" t="shared" si="80" ref="E1536:AA1536">SUM(E1537:E1540)</f>
        <v>400131</v>
      </c>
      <c r="F1536" s="36">
        <f t="shared" si="80"/>
        <v>0</v>
      </c>
      <c r="G1536" s="36">
        <f t="shared" si="80"/>
        <v>0</v>
      </c>
      <c r="H1536" s="36">
        <f t="shared" si="80"/>
        <v>0</v>
      </c>
      <c r="I1536" s="36">
        <f t="shared" si="80"/>
        <v>0</v>
      </c>
      <c r="J1536" s="36">
        <f t="shared" si="80"/>
        <v>0</v>
      </c>
      <c r="K1536" s="37">
        <f t="shared" si="80"/>
        <v>0</v>
      </c>
      <c r="L1536" s="36">
        <f t="shared" si="80"/>
        <v>0</v>
      </c>
      <c r="M1536" s="36">
        <f t="shared" si="80"/>
        <v>0</v>
      </c>
      <c r="N1536" s="36">
        <f t="shared" si="80"/>
        <v>0</v>
      </c>
      <c r="O1536" s="36">
        <f>SUM(O1537:O1540)</f>
        <v>1083780</v>
      </c>
      <c r="P1536" s="36">
        <f t="shared" si="80"/>
        <v>0</v>
      </c>
      <c r="Q1536" s="36">
        <f t="shared" si="80"/>
        <v>0</v>
      </c>
      <c r="R1536" s="36">
        <f t="shared" si="80"/>
        <v>0</v>
      </c>
      <c r="S1536" s="36">
        <f t="shared" si="80"/>
        <v>0</v>
      </c>
      <c r="T1536" s="36">
        <f t="shared" si="80"/>
        <v>0</v>
      </c>
      <c r="U1536" s="36">
        <f t="shared" si="80"/>
        <v>0</v>
      </c>
      <c r="V1536" s="36">
        <f t="shared" si="80"/>
        <v>0</v>
      </c>
      <c r="W1536" s="36">
        <f t="shared" si="80"/>
        <v>0</v>
      </c>
      <c r="X1536" s="36">
        <f t="shared" si="80"/>
        <v>0</v>
      </c>
      <c r="Y1536" s="36">
        <f t="shared" si="80"/>
        <v>0</v>
      </c>
      <c r="Z1536" s="36">
        <f t="shared" si="80"/>
        <v>0</v>
      </c>
      <c r="AA1536" s="36">
        <f t="shared" si="80"/>
        <v>0</v>
      </c>
      <c r="AB1536" s="38" t="s">
        <v>36</v>
      </c>
    </row>
    <row r="1537" spans="1:28" ht="35.25" customHeight="1">
      <c r="A1537" s="11">
        <v>1</v>
      </c>
      <c r="B1537" s="2">
        <f>SUBTOTAL(103,$A$800:A1537)</f>
        <v>726</v>
      </c>
      <c r="C1537" s="8" t="s">
        <v>729</v>
      </c>
      <c r="D1537" s="36">
        <f t="shared" si="74"/>
        <v>329990</v>
      </c>
      <c r="E1537" s="39">
        <v>0</v>
      </c>
      <c r="F1537" s="39">
        <v>0</v>
      </c>
      <c r="G1537" s="39">
        <v>0</v>
      </c>
      <c r="H1537" s="39">
        <v>0</v>
      </c>
      <c r="I1537" s="39">
        <v>0</v>
      </c>
      <c r="J1537" s="39">
        <v>0</v>
      </c>
      <c r="K1537" s="40">
        <v>0</v>
      </c>
      <c r="L1537" s="39">
        <v>0</v>
      </c>
      <c r="M1537" s="39">
        <v>0</v>
      </c>
      <c r="N1537" s="39">
        <v>0</v>
      </c>
      <c r="O1537" s="39">
        <v>329990</v>
      </c>
      <c r="P1537" s="39">
        <v>0</v>
      </c>
      <c r="Q1537" s="39">
        <v>0</v>
      </c>
      <c r="R1537" s="39">
        <v>0</v>
      </c>
      <c r="S1537" s="39">
        <v>0</v>
      </c>
      <c r="T1537" s="39">
        <v>0</v>
      </c>
      <c r="U1537" s="39">
        <v>0</v>
      </c>
      <c r="V1537" s="39">
        <v>0</v>
      </c>
      <c r="W1537" s="39">
        <v>0</v>
      </c>
      <c r="X1537" s="39">
        <v>0</v>
      </c>
      <c r="Y1537" s="39">
        <v>0</v>
      </c>
      <c r="Z1537" s="39">
        <v>0</v>
      </c>
      <c r="AA1537" s="39">
        <v>0</v>
      </c>
      <c r="AB1537" s="41">
        <v>2021</v>
      </c>
    </row>
    <row r="1538" spans="1:28" ht="35.25" customHeight="1">
      <c r="A1538" s="11">
        <v>1</v>
      </c>
      <c r="B1538" s="2">
        <f>SUBTOTAL(103,$A$800:A1538)</f>
        <v>727</v>
      </c>
      <c r="C1538" s="8" t="s">
        <v>672</v>
      </c>
      <c r="D1538" s="36">
        <f t="shared" si="74"/>
        <v>329990</v>
      </c>
      <c r="E1538" s="39">
        <v>0</v>
      </c>
      <c r="F1538" s="39">
        <v>0</v>
      </c>
      <c r="G1538" s="39">
        <v>0</v>
      </c>
      <c r="H1538" s="39">
        <v>0</v>
      </c>
      <c r="I1538" s="39">
        <v>0</v>
      </c>
      <c r="J1538" s="39">
        <v>0</v>
      </c>
      <c r="K1538" s="40">
        <v>0</v>
      </c>
      <c r="L1538" s="39">
        <v>0</v>
      </c>
      <c r="M1538" s="39">
        <v>0</v>
      </c>
      <c r="N1538" s="39">
        <v>0</v>
      </c>
      <c r="O1538" s="39">
        <v>329990</v>
      </c>
      <c r="P1538" s="39">
        <v>0</v>
      </c>
      <c r="Q1538" s="39">
        <v>0</v>
      </c>
      <c r="R1538" s="39">
        <v>0</v>
      </c>
      <c r="S1538" s="39">
        <v>0</v>
      </c>
      <c r="T1538" s="39">
        <v>0</v>
      </c>
      <c r="U1538" s="39">
        <v>0</v>
      </c>
      <c r="V1538" s="39">
        <v>0</v>
      </c>
      <c r="W1538" s="39">
        <v>0</v>
      </c>
      <c r="X1538" s="39">
        <v>0</v>
      </c>
      <c r="Y1538" s="39">
        <v>0</v>
      </c>
      <c r="Z1538" s="39">
        <v>0</v>
      </c>
      <c r="AA1538" s="39">
        <v>0</v>
      </c>
      <c r="AB1538" s="41">
        <v>2021</v>
      </c>
    </row>
    <row r="1539" spans="1:28" ht="35.25" customHeight="1">
      <c r="A1539" s="11">
        <v>1</v>
      </c>
      <c r="B1539" s="2">
        <f>SUBTOTAL(103,$A$800:A1539)</f>
        <v>728</v>
      </c>
      <c r="C1539" s="8" t="s">
        <v>730</v>
      </c>
      <c r="D1539" s="36">
        <f t="shared" si="74"/>
        <v>400131</v>
      </c>
      <c r="E1539" s="39">
        <v>400131</v>
      </c>
      <c r="F1539" s="39">
        <v>0</v>
      </c>
      <c r="G1539" s="39">
        <v>0</v>
      </c>
      <c r="H1539" s="39">
        <v>0</v>
      </c>
      <c r="I1539" s="39">
        <v>0</v>
      </c>
      <c r="J1539" s="39">
        <v>0</v>
      </c>
      <c r="K1539" s="40">
        <v>0</v>
      </c>
      <c r="L1539" s="39">
        <v>0</v>
      </c>
      <c r="M1539" s="39">
        <v>0</v>
      </c>
      <c r="N1539" s="39">
        <v>0</v>
      </c>
      <c r="O1539" s="39">
        <v>0</v>
      </c>
      <c r="P1539" s="39">
        <v>0</v>
      </c>
      <c r="Q1539" s="39">
        <v>0</v>
      </c>
      <c r="R1539" s="39">
        <v>0</v>
      </c>
      <c r="S1539" s="39">
        <v>0</v>
      </c>
      <c r="T1539" s="39">
        <v>0</v>
      </c>
      <c r="U1539" s="39">
        <v>0</v>
      </c>
      <c r="V1539" s="39">
        <v>0</v>
      </c>
      <c r="W1539" s="39">
        <v>0</v>
      </c>
      <c r="X1539" s="39">
        <v>0</v>
      </c>
      <c r="Y1539" s="39">
        <v>0</v>
      </c>
      <c r="Z1539" s="39">
        <v>0</v>
      </c>
      <c r="AA1539" s="39">
        <v>0</v>
      </c>
      <c r="AB1539" s="41" t="s">
        <v>1212</v>
      </c>
    </row>
    <row r="1540" spans="1:28" ht="35.25" customHeight="1">
      <c r="A1540" s="11">
        <v>1</v>
      </c>
      <c r="B1540" s="2">
        <f>SUBTOTAL(103,$A$800:A1540)</f>
        <v>729</v>
      </c>
      <c r="C1540" s="8" t="s">
        <v>673</v>
      </c>
      <c r="D1540" s="36">
        <f t="shared" si="74"/>
        <v>423800</v>
      </c>
      <c r="E1540" s="39">
        <v>0</v>
      </c>
      <c r="F1540" s="39">
        <v>0</v>
      </c>
      <c r="G1540" s="39">
        <v>0</v>
      </c>
      <c r="H1540" s="39">
        <v>0</v>
      </c>
      <c r="I1540" s="39">
        <v>0</v>
      </c>
      <c r="J1540" s="39">
        <v>0</v>
      </c>
      <c r="K1540" s="40">
        <v>0</v>
      </c>
      <c r="L1540" s="39">
        <v>0</v>
      </c>
      <c r="M1540" s="39">
        <v>0</v>
      </c>
      <c r="N1540" s="39">
        <v>0</v>
      </c>
      <c r="O1540" s="39">
        <v>423800</v>
      </c>
      <c r="P1540" s="39">
        <v>0</v>
      </c>
      <c r="Q1540" s="39">
        <v>0</v>
      </c>
      <c r="R1540" s="39">
        <v>0</v>
      </c>
      <c r="S1540" s="39">
        <v>0</v>
      </c>
      <c r="T1540" s="39">
        <v>0</v>
      </c>
      <c r="U1540" s="39">
        <v>0</v>
      </c>
      <c r="V1540" s="39">
        <v>0</v>
      </c>
      <c r="W1540" s="39">
        <v>0</v>
      </c>
      <c r="X1540" s="39">
        <v>0</v>
      </c>
      <c r="Y1540" s="39">
        <v>0</v>
      </c>
      <c r="Z1540" s="39">
        <v>0</v>
      </c>
      <c r="AA1540" s="39">
        <v>0</v>
      </c>
      <c r="AB1540" s="41">
        <v>2021</v>
      </c>
    </row>
    <row r="1541" spans="2:28" ht="35.25" customHeight="1">
      <c r="B1541" s="30" t="s">
        <v>39</v>
      </c>
      <c r="C1541" s="8"/>
      <c r="D1541" s="36">
        <f t="shared" si="74"/>
        <v>14507088.36</v>
      </c>
      <c r="E1541" s="36">
        <f aca="true" t="shared" si="81" ref="E1541:AA1541">SUM(E1542:E1560)</f>
        <v>0</v>
      </c>
      <c r="F1541" s="36">
        <f t="shared" si="81"/>
        <v>504580</v>
      </c>
      <c r="G1541" s="36">
        <f t="shared" si="81"/>
        <v>1920976.5</v>
      </c>
      <c r="H1541" s="36">
        <f t="shared" si="81"/>
        <v>635632.61</v>
      </c>
      <c r="I1541" s="36">
        <f t="shared" si="81"/>
        <v>802939.61</v>
      </c>
      <c r="J1541" s="36">
        <f t="shared" si="81"/>
        <v>0</v>
      </c>
      <c r="K1541" s="40">
        <f t="shared" si="81"/>
        <v>0</v>
      </c>
      <c r="L1541" s="36">
        <f t="shared" si="81"/>
        <v>0</v>
      </c>
      <c r="M1541" s="36">
        <f t="shared" si="81"/>
        <v>4539937</v>
      </c>
      <c r="N1541" s="36">
        <f t="shared" si="81"/>
        <v>1232076</v>
      </c>
      <c r="O1541" s="36">
        <f>SUM(O1542:O1560)</f>
        <v>3664446.64</v>
      </c>
      <c r="P1541" s="36">
        <f t="shared" si="81"/>
        <v>1206500</v>
      </c>
      <c r="Q1541" s="36">
        <f t="shared" si="81"/>
        <v>0</v>
      </c>
      <c r="R1541" s="36">
        <f t="shared" si="81"/>
        <v>0</v>
      </c>
      <c r="S1541" s="36">
        <f t="shared" si="81"/>
        <v>0</v>
      </c>
      <c r="T1541" s="36">
        <f t="shared" si="81"/>
        <v>0</v>
      </c>
      <c r="U1541" s="36">
        <f t="shared" si="81"/>
        <v>0</v>
      </c>
      <c r="V1541" s="36">
        <f t="shared" si="81"/>
        <v>0</v>
      </c>
      <c r="W1541" s="36">
        <f t="shared" si="81"/>
        <v>0</v>
      </c>
      <c r="X1541" s="36">
        <f t="shared" si="81"/>
        <v>0</v>
      </c>
      <c r="Y1541" s="36">
        <f t="shared" si="81"/>
        <v>0</v>
      </c>
      <c r="Z1541" s="36">
        <f t="shared" si="81"/>
        <v>0</v>
      </c>
      <c r="AA1541" s="36">
        <f t="shared" si="81"/>
        <v>0</v>
      </c>
      <c r="AB1541" s="38" t="s">
        <v>36</v>
      </c>
    </row>
    <row r="1542" spans="1:28" ht="35.25" customHeight="1">
      <c r="A1542" s="11">
        <v>1</v>
      </c>
      <c r="B1542" s="2">
        <f>SUBTOTAL(103,$A$800:A1542)</f>
        <v>730</v>
      </c>
      <c r="C1542" s="8" t="s">
        <v>191</v>
      </c>
      <c r="D1542" s="36">
        <f t="shared" si="74"/>
        <v>439720</v>
      </c>
      <c r="E1542" s="42">
        <v>0</v>
      </c>
      <c r="F1542" s="42">
        <v>0</v>
      </c>
      <c r="G1542" s="39">
        <v>439720</v>
      </c>
      <c r="H1542" s="39">
        <v>0</v>
      </c>
      <c r="I1542" s="39">
        <v>0</v>
      </c>
      <c r="J1542" s="39">
        <v>0</v>
      </c>
      <c r="K1542" s="40">
        <v>0</v>
      </c>
      <c r="L1542" s="39">
        <v>0</v>
      </c>
      <c r="M1542" s="42">
        <v>0</v>
      </c>
      <c r="N1542" s="39">
        <v>0</v>
      </c>
      <c r="O1542" s="39">
        <v>0</v>
      </c>
      <c r="P1542" s="39">
        <v>0</v>
      </c>
      <c r="Q1542" s="39">
        <v>0</v>
      </c>
      <c r="R1542" s="39">
        <v>0</v>
      </c>
      <c r="S1542" s="39">
        <v>0</v>
      </c>
      <c r="T1542" s="39">
        <v>0</v>
      </c>
      <c r="U1542" s="39">
        <v>0</v>
      </c>
      <c r="V1542" s="39">
        <v>0</v>
      </c>
      <c r="W1542" s="39">
        <v>0</v>
      </c>
      <c r="X1542" s="39">
        <v>0</v>
      </c>
      <c r="Y1542" s="39">
        <v>0</v>
      </c>
      <c r="Z1542" s="39">
        <v>0</v>
      </c>
      <c r="AA1542" s="39">
        <v>0</v>
      </c>
      <c r="AB1542" s="41">
        <v>2021</v>
      </c>
    </row>
    <row r="1543" spans="1:28" ht="35.25" customHeight="1">
      <c r="A1543" s="11">
        <v>1</v>
      </c>
      <c r="B1543" s="2">
        <f>SUBTOTAL(103,$A$800:A1543)</f>
        <v>731</v>
      </c>
      <c r="C1543" s="8" t="s">
        <v>535</v>
      </c>
      <c r="D1543" s="36">
        <f t="shared" si="74"/>
        <v>232880</v>
      </c>
      <c r="E1543" s="42">
        <v>0</v>
      </c>
      <c r="F1543" s="42">
        <v>0</v>
      </c>
      <c r="G1543" s="39">
        <v>0</v>
      </c>
      <c r="H1543" s="39">
        <v>0</v>
      </c>
      <c r="I1543" s="39">
        <v>0</v>
      </c>
      <c r="J1543" s="39">
        <v>0</v>
      </c>
      <c r="K1543" s="40">
        <v>0</v>
      </c>
      <c r="L1543" s="39">
        <v>0</v>
      </c>
      <c r="M1543" s="42">
        <v>0</v>
      </c>
      <c r="N1543" s="39">
        <v>0</v>
      </c>
      <c r="O1543" s="39">
        <v>232880</v>
      </c>
      <c r="P1543" s="39">
        <v>0</v>
      </c>
      <c r="Q1543" s="39">
        <v>0</v>
      </c>
      <c r="R1543" s="39">
        <v>0</v>
      </c>
      <c r="S1543" s="39">
        <v>0</v>
      </c>
      <c r="T1543" s="39">
        <v>0</v>
      </c>
      <c r="U1543" s="39">
        <v>0</v>
      </c>
      <c r="V1543" s="39">
        <v>0</v>
      </c>
      <c r="W1543" s="39">
        <v>0</v>
      </c>
      <c r="X1543" s="39">
        <v>0</v>
      </c>
      <c r="Y1543" s="39">
        <v>0</v>
      </c>
      <c r="Z1543" s="39">
        <v>0</v>
      </c>
      <c r="AA1543" s="39">
        <v>0</v>
      </c>
      <c r="AB1543" s="41">
        <v>2021</v>
      </c>
    </row>
    <row r="1544" spans="1:28" ht="35.25" customHeight="1">
      <c r="A1544" s="11">
        <v>1</v>
      </c>
      <c r="B1544" s="2">
        <f>SUBTOTAL(103,$A$800:A1544)</f>
        <v>732</v>
      </c>
      <c r="C1544" s="8" t="s">
        <v>192</v>
      </c>
      <c r="D1544" s="36">
        <f t="shared" si="74"/>
        <v>1557600</v>
      </c>
      <c r="E1544" s="42">
        <v>0</v>
      </c>
      <c r="F1544" s="42">
        <v>0</v>
      </c>
      <c r="G1544" s="39">
        <v>0</v>
      </c>
      <c r="H1544" s="39">
        <v>0</v>
      </c>
      <c r="I1544" s="39">
        <v>0</v>
      </c>
      <c r="J1544" s="39">
        <v>0</v>
      </c>
      <c r="K1544" s="40">
        <v>0</v>
      </c>
      <c r="L1544" s="39">
        <v>0</v>
      </c>
      <c r="M1544" s="42">
        <v>0</v>
      </c>
      <c r="N1544" s="39">
        <v>350000</v>
      </c>
      <c r="O1544" s="39">
        <v>1207600</v>
      </c>
      <c r="P1544" s="39">
        <v>0</v>
      </c>
      <c r="Q1544" s="39">
        <v>0</v>
      </c>
      <c r="R1544" s="39">
        <v>0</v>
      </c>
      <c r="S1544" s="39">
        <v>0</v>
      </c>
      <c r="T1544" s="39">
        <v>0</v>
      </c>
      <c r="U1544" s="39">
        <v>0</v>
      </c>
      <c r="V1544" s="39">
        <v>0</v>
      </c>
      <c r="W1544" s="39">
        <v>0</v>
      </c>
      <c r="X1544" s="39">
        <v>0</v>
      </c>
      <c r="Y1544" s="39">
        <v>0</v>
      </c>
      <c r="Z1544" s="39">
        <v>0</v>
      </c>
      <c r="AA1544" s="39">
        <v>0</v>
      </c>
      <c r="AB1544" s="41">
        <v>2021</v>
      </c>
    </row>
    <row r="1545" spans="1:28" ht="35.25" customHeight="1">
      <c r="A1545" s="11">
        <v>1</v>
      </c>
      <c r="B1545" s="2">
        <f>SUBTOTAL(103,$A$800:A1545)</f>
        <v>733</v>
      </c>
      <c r="C1545" s="8" t="s">
        <v>520</v>
      </c>
      <c r="D1545" s="36">
        <f t="shared" si="74"/>
        <v>156726.5</v>
      </c>
      <c r="E1545" s="42">
        <v>0</v>
      </c>
      <c r="F1545" s="42">
        <v>0</v>
      </c>
      <c r="G1545" s="39">
        <v>156726.5</v>
      </c>
      <c r="H1545" s="39">
        <v>0</v>
      </c>
      <c r="I1545" s="39">
        <v>0</v>
      </c>
      <c r="J1545" s="39">
        <v>0</v>
      </c>
      <c r="K1545" s="40">
        <v>0</v>
      </c>
      <c r="L1545" s="39">
        <v>0</v>
      </c>
      <c r="M1545" s="42">
        <v>0</v>
      </c>
      <c r="N1545" s="39">
        <v>0</v>
      </c>
      <c r="O1545" s="39">
        <v>0</v>
      </c>
      <c r="P1545" s="39">
        <v>0</v>
      </c>
      <c r="Q1545" s="39">
        <v>0</v>
      </c>
      <c r="R1545" s="39">
        <v>0</v>
      </c>
      <c r="S1545" s="39">
        <v>0</v>
      </c>
      <c r="T1545" s="39">
        <v>0</v>
      </c>
      <c r="U1545" s="39">
        <v>0</v>
      </c>
      <c r="V1545" s="39">
        <v>0</v>
      </c>
      <c r="W1545" s="39">
        <v>0</v>
      </c>
      <c r="X1545" s="39">
        <v>0</v>
      </c>
      <c r="Y1545" s="39">
        <v>0</v>
      </c>
      <c r="Z1545" s="39">
        <v>0</v>
      </c>
      <c r="AA1545" s="39">
        <v>0</v>
      </c>
      <c r="AB1545" s="41">
        <v>2021</v>
      </c>
    </row>
    <row r="1546" spans="1:28" ht="35.25" customHeight="1">
      <c r="A1546" s="11">
        <v>1</v>
      </c>
      <c r="B1546" s="2">
        <f>SUBTOTAL(103,$A$800:A1546)</f>
        <v>734</v>
      </c>
      <c r="C1546" s="8" t="s">
        <v>573</v>
      </c>
      <c r="D1546" s="36">
        <f t="shared" si="74"/>
        <v>910129.64</v>
      </c>
      <c r="E1546" s="42">
        <v>0</v>
      </c>
      <c r="F1546" s="42">
        <v>0</v>
      </c>
      <c r="G1546" s="39">
        <v>0</v>
      </c>
      <c r="H1546" s="39">
        <v>0</v>
      </c>
      <c r="I1546" s="39">
        <v>0</v>
      </c>
      <c r="J1546" s="39">
        <v>0</v>
      </c>
      <c r="K1546" s="40">
        <v>0</v>
      </c>
      <c r="L1546" s="39">
        <v>0</v>
      </c>
      <c r="M1546" s="42">
        <v>0</v>
      </c>
      <c r="N1546" s="39">
        <v>0</v>
      </c>
      <c r="O1546" s="39">
        <v>910129.64</v>
      </c>
      <c r="P1546" s="39">
        <v>0</v>
      </c>
      <c r="Q1546" s="39">
        <v>0</v>
      </c>
      <c r="R1546" s="39">
        <v>0</v>
      </c>
      <c r="S1546" s="39">
        <v>0</v>
      </c>
      <c r="T1546" s="39">
        <v>0</v>
      </c>
      <c r="U1546" s="39">
        <v>0</v>
      </c>
      <c r="V1546" s="39">
        <v>0</v>
      </c>
      <c r="W1546" s="39">
        <v>0</v>
      </c>
      <c r="X1546" s="39">
        <v>0</v>
      </c>
      <c r="Y1546" s="39">
        <v>0</v>
      </c>
      <c r="Z1546" s="39">
        <v>0</v>
      </c>
      <c r="AA1546" s="39">
        <v>0</v>
      </c>
      <c r="AB1546" s="41">
        <v>2021</v>
      </c>
    </row>
    <row r="1547" spans="1:28" ht="35.25" customHeight="1">
      <c r="A1547" s="11">
        <v>1</v>
      </c>
      <c r="B1547" s="2">
        <f>SUBTOTAL(103,$A$800:A1547)</f>
        <v>735</v>
      </c>
      <c r="C1547" s="8" t="s">
        <v>1064</v>
      </c>
      <c r="D1547" s="36">
        <f t="shared" si="74"/>
        <v>504580</v>
      </c>
      <c r="E1547" s="39">
        <v>0</v>
      </c>
      <c r="F1547" s="39">
        <v>504580</v>
      </c>
      <c r="G1547" s="39">
        <v>0</v>
      </c>
      <c r="H1547" s="39">
        <v>0</v>
      </c>
      <c r="I1547" s="39">
        <v>0</v>
      </c>
      <c r="J1547" s="39">
        <v>0</v>
      </c>
      <c r="K1547" s="40">
        <v>0</v>
      </c>
      <c r="L1547" s="39">
        <v>0</v>
      </c>
      <c r="M1547" s="39">
        <v>0</v>
      </c>
      <c r="N1547" s="39">
        <v>0</v>
      </c>
      <c r="O1547" s="39">
        <v>0</v>
      </c>
      <c r="P1547" s="39">
        <v>0</v>
      </c>
      <c r="Q1547" s="39">
        <v>0</v>
      </c>
      <c r="R1547" s="39">
        <v>0</v>
      </c>
      <c r="S1547" s="39">
        <v>0</v>
      </c>
      <c r="T1547" s="39">
        <v>0</v>
      </c>
      <c r="U1547" s="39">
        <v>0</v>
      </c>
      <c r="V1547" s="39">
        <v>0</v>
      </c>
      <c r="W1547" s="39">
        <v>0</v>
      </c>
      <c r="X1547" s="39">
        <v>0</v>
      </c>
      <c r="Y1547" s="39">
        <v>0</v>
      </c>
      <c r="Z1547" s="39">
        <v>0</v>
      </c>
      <c r="AA1547" s="39">
        <v>0</v>
      </c>
      <c r="AB1547" s="41">
        <v>2021</v>
      </c>
    </row>
    <row r="1548" spans="1:28" ht="35.25" customHeight="1">
      <c r="A1548" s="11">
        <v>1</v>
      </c>
      <c r="B1548" s="2">
        <f>SUBTOTAL(103,$A$800:A1548)</f>
        <v>736</v>
      </c>
      <c r="C1548" s="8" t="s">
        <v>1276</v>
      </c>
      <c r="D1548" s="36">
        <f t="shared" si="74"/>
        <v>333208</v>
      </c>
      <c r="E1548" s="39">
        <v>0</v>
      </c>
      <c r="F1548" s="39">
        <v>0</v>
      </c>
      <c r="G1548" s="39">
        <v>0</v>
      </c>
      <c r="H1548" s="39">
        <v>0</v>
      </c>
      <c r="I1548" s="39">
        <v>0</v>
      </c>
      <c r="J1548" s="39">
        <v>0</v>
      </c>
      <c r="K1548" s="40">
        <v>0</v>
      </c>
      <c r="L1548" s="39">
        <v>0</v>
      </c>
      <c r="M1548" s="39">
        <v>333208</v>
      </c>
      <c r="N1548" s="39">
        <v>0</v>
      </c>
      <c r="O1548" s="39">
        <v>0</v>
      </c>
      <c r="P1548" s="39">
        <v>0</v>
      </c>
      <c r="Q1548" s="39">
        <v>0</v>
      </c>
      <c r="R1548" s="39">
        <v>0</v>
      </c>
      <c r="S1548" s="39">
        <v>0</v>
      </c>
      <c r="T1548" s="39">
        <v>0</v>
      </c>
      <c r="U1548" s="39">
        <v>0</v>
      </c>
      <c r="V1548" s="39">
        <v>0</v>
      </c>
      <c r="W1548" s="39">
        <v>0</v>
      </c>
      <c r="X1548" s="39">
        <v>0</v>
      </c>
      <c r="Y1548" s="39">
        <v>0</v>
      </c>
      <c r="Z1548" s="39">
        <v>0</v>
      </c>
      <c r="AA1548" s="39">
        <v>0</v>
      </c>
      <c r="AB1548" s="41">
        <v>2021</v>
      </c>
    </row>
    <row r="1549" spans="1:28" ht="35.25" customHeight="1">
      <c r="A1549" s="11">
        <v>1</v>
      </c>
      <c r="B1549" s="2">
        <f>SUBTOTAL(103,$A$800:A1549)</f>
        <v>737</v>
      </c>
      <c r="C1549" s="8" t="s">
        <v>1256</v>
      </c>
      <c r="D1549" s="36">
        <f aca="true" t="shared" si="82" ref="D1549:D1560">E1549+F1549+G1549+H1549+I1549+J1549+L1549+M1549+N1549+O1549+P1549+Q1549+R1549+S1549+T1549+U1549+V1549+W1549+X1549+Y1549+Z1549+AA1549</f>
        <v>150305</v>
      </c>
      <c r="E1549" s="39">
        <v>0</v>
      </c>
      <c r="F1549" s="39">
        <v>0</v>
      </c>
      <c r="G1549" s="39">
        <v>0</v>
      </c>
      <c r="H1549" s="39">
        <v>0</v>
      </c>
      <c r="I1549" s="39">
        <v>0</v>
      </c>
      <c r="J1549" s="39">
        <v>0</v>
      </c>
      <c r="K1549" s="40">
        <v>0</v>
      </c>
      <c r="L1549" s="39">
        <v>0</v>
      </c>
      <c r="M1549" s="39">
        <v>0</v>
      </c>
      <c r="N1549" s="39">
        <v>0</v>
      </c>
      <c r="O1549" s="39">
        <v>150305</v>
      </c>
      <c r="P1549" s="39">
        <v>0</v>
      </c>
      <c r="Q1549" s="39">
        <v>0</v>
      </c>
      <c r="R1549" s="39">
        <v>0</v>
      </c>
      <c r="S1549" s="39">
        <v>0</v>
      </c>
      <c r="T1549" s="39">
        <v>0</v>
      </c>
      <c r="U1549" s="39">
        <v>0</v>
      </c>
      <c r="V1549" s="39">
        <v>0</v>
      </c>
      <c r="W1549" s="39">
        <v>0</v>
      </c>
      <c r="X1549" s="39">
        <v>0</v>
      </c>
      <c r="Y1549" s="39">
        <v>0</v>
      </c>
      <c r="Z1549" s="39">
        <v>0</v>
      </c>
      <c r="AA1549" s="39">
        <v>0</v>
      </c>
      <c r="AB1549" s="41">
        <v>2021</v>
      </c>
    </row>
    <row r="1550" spans="1:28" ht="35.25" customHeight="1">
      <c r="A1550" s="11">
        <v>1</v>
      </c>
      <c r="B1550" s="2">
        <f>SUBTOTAL(103,$A$800:A1550)</f>
        <v>738</v>
      </c>
      <c r="C1550" s="8" t="s">
        <v>952</v>
      </c>
      <c r="D1550" s="36">
        <f t="shared" si="82"/>
        <v>378055</v>
      </c>
      <c r="E1550" s="39">
        <v>0</v>
      </c>
      <c r="F1550" s="39">
        <v>0</v>
      </c>
      <c r="G1550" s="39">
        <v>304482</v>
      </c>
      <c r="H1550" s="39">
        <v>73573</v>
      </c>
      <c r="I1550" s="39">
        <v>0</v>
      </c>
      <c r="J1550" s="39">
        <v>0</v>
      </c>
      <c r="K1550" s="40">
        <v>0</v>
      </c>
      <c r="L1550" s="39">
        <v>0</v>
      </c>
      <c r="M1550" s="39">
        <v>0</v>
      </c>
      <c r="N1550" s="39">
        <v>0</v>
      </c>
      <c r="O1550" s="39">
        <v>0</v>
      </c>
      <c r="P1550" s="39">
        <v>0</v>
      </c>
      <c r="Q1550" s="39">
        <v>0</v>
      </c>
      <c r="R1550" s="39">
        <v>0</v>
      </c>
      <c r="S1550" s="39">
        <v>0</v>
      </c>
      <c r="T1550" s="39">
        <v>0</v>
      </c>
      <c r="U1550" s="39">
        <v>0</v>
      </c>
      <c r="V1550" s="39">
        <v>0</v>
      </c>
      <c r="W1550" s="39">
        <v>0</v>
      </c>
      <c r="X1550" s="39">
        <v>0</v>
      </c>
      <c r="Y1550" s="39">
        <v>0</v>
      </c>
      <c r="Z1550" s="39">
        <v>0</v>
      </c>
      <c r="AA1550" s="39">
        <v>0</v>
      </c>
      <c r="AB1550" s="41">
        <v>2021</v>
      </c>
    </row>
    <row r="1551" spans="1:28" ht="35.25" customHeight="1">
      <c r="A1551" s="11">
        <v>1</v>
      </c>
      <c r="B1551" s="2">
        <f>SUBTOTAL(103,$A$800:A1551)</f>
        <v>739</v>
      </c>
      <c r="C1551" s="8" t="s">
        <v>264</v>
      </c>
      <c r="D1551" s="36">
        <f t="shared" si="82"/>
        <v>583583</v>
      </c>
      <c r="E1551" s="39">
        <v>0</v>
      </c>
      <c r="F1551" s="39">
        <v>0</v>
      </c>
      <c r="G1551" s="39">
        <v>583583</v>
      </c>
      <c r="H1551" s="39">
        <v>0</v>
      </c>
      <c r="I1551" s="39">
        <v>0</v>
      </c>
      <c r="J1551" s="39">
        <v>0</v>
      </c>
      <c r="K1551" s="40">
        <v>0</v>
      </c>
      <c r="L1551" s="39">
        <v>0</v>
      </c>
      <c r="M1551" s="39">
        <v>0</v>
      </c>
      <c r="N1551" s="39">
        <v>0</v>
      </c>
      <c r="O1551" s="39">
        <v>0</v>
      </c>
      <c r="P1551" s="39">
        <v>0</v>
      </c>
      <c r="Q1551" s="39">
        <v>0</v>
      </c>
      <c r="R1551" s="39">
        <v>0</v>
      </c>
      <c r="S1551" s="39">
        <v>0</v>
      </c>
      <c r="T1551" s="39">
        <v>0</v>
      </c>
      <c r="U1551" s="39">
        <v>0</v>
      </c>
      <c r="V1551" s="39">
        <v>0</v>
      </c>
      <c r="W1551" s="39">
        <v>0</v>
      </c>
      <c r="X1551" s="39">
        <v>0</v>
      </c>
      <c r="Y1551" s="39">
        <v>0</v>
      </c>
      <c r="Z1551" s="39">
        <v>0</v>
      </c>
      <c r="AA1551" s="39">
        <v>0</v>
      </c>
      <c r="AB1551" s="41">
        <v>2021</v>
      </c>
    </row>
    <row r="1552" spans="1:28" ht="35.25" customHeight="1">
      <c r="A1552" s="11">
        <v>1</v>
      </c>
      <c r="B1552" s="2">
        <f>SUBTOTAL(103,$A$800:A1552)</f>
        <v>740</v>
      </c>
      <c r="C1552" s="8" t="s">
        <v>1289</v>
      </c>
      <c r="D1552" s="36">
        <f t="shared" si="82"/>
        <v>2150625</v>
      </c>
      <c r="E1552" s="39">
        <v>0</v>
      </c>
      <c r="F1552" s="39">
        <v>0</v>
      </c>
      <c r="G1552" s="39">
        <v>0</v>
      </c>
      <c r="H1552" s="39">
        <v>0</v>
      </c>
      <c r="I1552" s="39">
        <v>0</v>
      </c>
      <c r="J1552" s="39">
        <v>0</v>
      </c>
      <c r="K1552" s="40">
        <v>0</v>
      </c>
      <c r="L1552" s="39">
        <v>0</v>
      </c>
      <c r="M1552" s="39">
        <v>2150625</v>
      </c>
      <c r="N1552" s="39">
        <v>0</v>
      </c>
      <c r="O1552" s="39">
        <v>0</v>
      </c>
      <c r="P1552" s="39">
        <v>0</v>
      </c>
      <c r="Q1552" s="39">
        <v>0</v>
      </c>
      <c r="R1552" s="39">
        <v>0</v>
      </c>
      <c r="S1552" s="39">
        <v>0</v>
      </c>
      <c r="T1552" s="39">
        <v>0</v>
      </c>
      <c r="U1552" s="39">
        <v>0</v>
      </c>
      <c r="V1552" s="39">
        <v>0</v>
      </c>
      <c r="W1552" s="39">
        <v>0</v>
      </c>
      <c r="X1552" s="39">
        <v>0</v>
      </c>
      <c r="Y1552" s="39">
        <v>0</v>
      </c>
      <c r="Z1552" s="39">
        <v>0</v>
      </c>
      <c r="AA1552" s="39">
        <v>0</v>
      </c>
      <c r="AB1552" s="41">
        <v>2021</v>
      </c>
    </row>
    <row r="1553" spans="1:28" ht="35.25" customHeight="1">
      <c r="A1553" s="11">
        <v>1</v>
      </c>
      <c r="B1553" s="2">
        <f>SUBTOTAL(103,$A$800:A1553)</f>
        <v>741</v>
      </c>
      <c r="C1553" s="8" t="s">
        <v>1301</v>
      </c>
      <c r="D1553" s="36">
        <f t="shared" si="82"/>
        <v>2056104</v>
      </c>
      <c r="E1553" s="39">
        <v>0</v>
      </c>
      <c r="F1553" s="39">
        <v>0</v>
      </c>
      <c r="G1553" s="39">
        <v>0</v>
      </c>
      <c r="H1553" s="39">
        <v>0</v>
      </c>
      <c r="I1553" s="39">
        <v>0</v>
      </c>
      <c r="J1553" s="39">
        <v>0</v>
      </c>
      <c r="K1553" s="40">
        <v>0</v>
      </c>
      <c r="L1553" s="39">
        <v>0</v>
      </c>
      <c r="M1553" s="39">
        <v>2056104</v>
      </c>
      <c r="N1553" s="39">
        <v>0</v>
      </c>
      <c r="O1553" s="39">
        <v>0</v>
      </c>
      <c r="P1553" s="39">
        <v>0</v>
      </c>
      <c r="Q1553" s="39">
        <v>0</v>
      </c>
      <c r="R1553" s="39">
        <v>0</v>
      </c>
      <c r="S1553" s="39">
        <v>0</v>
      </c>
      <c r="T1553" s="39">
        <v>0</v>
      </c>
      <c r="U1553" s="39">
        <v>0</v>
      </c>
      <c r="V1553" s="39">
        <v>0</v>
      </c>
      <c r="W1553" s="39">
        <v>0</v>
      </c>
      <c r="X1553" s="39">
        <v>0</v>
      </c>
      <c r="Y1553" s="39">
        <v>0</v>
      </c>
      <c r="Z1553" s="39">
        <v>0</v>
      </c>
      <c r="AA1553" s="39">
        <v>0</v>
      </c>
      <c r="AB1553" s="41">
        <v>2021</v>
      </c>
    </row>
    <row r="1554" spans="1:28" ht="35.25" customHeight="1">
      <c r="A1554" s="11">
        <v>1</v>
      </c>
      <c r="B1554" s="2">
        <f>SUBTOTAL(103,$A$800:A1554)</f>
        <v>742</v>
      </c>
      <c r="C1554" s="8" t="s">
        <v>1325</v>
      </c>
      <c r="D1554" s="36">
        <f t="shared" si="82"/>
        <v>286200</v>
      </c>
      <c r="E1554" s="39">
        <v>0</v>
      </c>
      <c r="F1554" s="39">
        <v>0</v>
      </c>
      <c r="G1554" s="39">
        <v>0</v>
      </c>
      <c r="H1554" s="39">
        <v>0</v>
      </c>
      <c r="I1554" s="39">
        <v>0</v>
      </c>
      <c r="J1554" s="39">
        <v>0</v>
      </c>
      <c r="K1554" s="40">
        <v>0</v>
      </c>
      <c r="L1554" s="39">
        <v>0</v>
      </c>
      <c r="M1554" s="39">
        <v>0</v>
      </c>
      <c r="N1554" s="39">
        <v>0</v>
      </c>
      <c r="O1554" s="39">
        <v>286200</v>
      </c>
      <c r="P1554" s="39">
        <v>0</v>
      </c>
      <c r="Q1554" s="39">
        <v>0</v>
      </c>
      <c r="R1554" s="39">
        <v>0</v>
      </c>
      <c r="S1554" s="39">
        <v>0</v>
      </c>
      <c r="T1554" s="39">
        <v>0</v>
      </c>
      <c r="U1554" s="39">
        <v>0</v>
      </c>
      <c r="V1554" s="39">
        <v>0</v>
      </c>
      <c r="W1554" s="39">
        <v>0</v>
      </c>
      <c r="X1554" s="39">
        <v>0</v>
      </c>
      <c r="Y1554" s="39">
        <v>0</v>
      </c>
      <c r="Z1554" s="39">
        <v>0</v>
      </c>
      <c r="AA1554" s="39">
        <v>0</v>
      </c>
      <c r="AB1554" s="41" t="s">
        <v>1212</v>
      </c>
    </row>
    <row r="1555" spans="1:28" ht="35.25" customHeight="1">
      <c r="A1555" s="11">
        <v>1</v>
      </c>
      <c r="B1555" s="2">
        <f>SUBTOTAL(103,$A$800:A1555)</f>
        <v>743</v>
      </c>
      <c r="C1555" s="8" t="s">
        <v>193</v>
      </c>
      <c r="D1555" s="36">
        <f t="shared" si="82"/>
        <v>882076</v>
      </c>
      <c r="E1555" s="39">
        <v>0</v>
      </c>
      <c r="F1555" s="39">
        <v>0</v>
      </c>
      <c r="G1555" s="39">
        <v>0</v>
      </c>
      <c r="H1555" s="39">
        <v>0</v>
      </c>
      <c r="I1555" s="39">
        <v>0</v>
      </c>
      <c r="J1555" s="39">
        <v>0</v>
      </c>
      <c r="K1555" s="40">
        <v>0</v>
      </c>
      <c r="L1555" s="39">
        <v>0</v>
      </c>
      <c r="M1555" s="39">
        <v>0</v>
      </c>
      <c r="N1555" s="39">
        <v>882076</v>
      </c>
      <c r="O1555" s="39">
        <v>0</v>
      </c>
      <c r="P1555" s="39">
        <v>0</v>
      </c>
      <c r="Q1555" s="39">
        <v>0</v>
      </c>
      <c r="R1555" s="39">
        <v>0</v>
      </c>
      <c r="S1555" s="39">
        <v>0</v>
      </c>
      <c r="T1555" s="39">
        <v>0</v>
      </c>
      <c r="U1555" s="39">
        <v>0</v>
      </c>
      <c r="V1555" s="39">
        <v>0</v>
      </c>
      <c r="W1555" s="39">
        <v>0</v>
      </c>
      <c r="X1555" s="39">
        <v>0</v>
      </c>
      <c r="Y1555" s="39">
        <v>0</v>
      </c>
      <c r="Z1555" s="39">
        <v>0</v>
      </c>
      <c r="AA1555" s="39">
        <v>0</v>
      </c>
      <c r="AB1555" s="41" t="s">
        <v>1212</v>
      </c>
    </row>
    <row r="1556" spans="1:28" ht="35.25" customHeight="1">
      <c r="A1556" s="11">
        <v>1</v>
      </c>
      <c r="B1556" s="2">
        <f>SUBTOTAL(103,$A$800:A1556)</f>
        <v>744</v>
      </c>
      <c r="C1556" s="8" t="s">
        <v>100</v>
      </c>
      <c r="D1556" s="36">
        <f t="shared" si="82"/>
        <v>503500</v>
      </c>
      <c r="E1556" s="39">
        <v>0</v>
      </c>
      <c r="F1556" s="39">
        <v>0</v>
      </c>
      <c r="G1556" s="39">
        <v>0</v>
      </c>
      <c r="H1556" s="39">
        <v>0</v>
      </c>
      <c r="I1556" s="39">
        <v>0</v>
      </c>
      <c r="J1556" s="39">
        <v>0</v>
      </c>
      <c r="K1556" s="40">
        <v>0</v>
      </c>
      <c r="L1556" s="39">
        <v>0</v>
      </c>
      <c r="M1556" s="39">
        <v>0</v>
      </c>
      <c r="N1556" s="39">
        <v>0</v>
      </c>
      <c r="O1556" s="39">
        <v>0</v>
      </c>
      <c r="P1556" s="39">
        <v>503500</v>
      </c>
      <c r="Q1556" s="39">
        <v>0</v>
      </c>
      <c r="R1556" s="39">
        <v>0</v>
      </c>
      <c r="S1556" s="39">
        <v>0</v>
      </c>
      <c r="T1556" s="39">
        <v>0</v>
      </c>
      <c r="U1556" s="39">
        <v>0</v>
      </c>
      <c r="V1556" s="39">
        <v>0</v>
      </c>
      <c r="W1556" s="39">
        <v>0</v>
      </c>
      <c r="X1556" s="39">
        <v>0</v>
      </c>
      <c r="Y1556" s="39">
        <v>0</v>
      </c>
      <c r="Z1556" s="39">
        <v>0</v>
      </c>
      <c r="AA1556" s="39">
        <v>0</v>
      </c>
      <c r="AB1556" s="41" t="s">
        <v>1212</v>
      </c>
    </row>
    <row r="1557" spans="1:28" ht="35.25" customHeight="1">
      <c r="A1557" s="11">
        <v>1</v>
      </c>
      <c r="B1557" s="2">
        <f>SUBTOTAL(103,$A$800:A1557)</f>
        <v>745</v>
      </c>
      <c r="C1557" s="8" t="s">
        <v>376</v>
      </c>
      <c r="D1557" s="36">
        <f t="shared" si="82"/>
        <v>703000</v>
      </c>
      <c r="E1557" s="39">
        <v>0</v>
      </c>
      <c r="F1557" s="39">
        <v>0</v>
      </c>
      <c r="G1557" s="39">
        <v>0</v>
      </c>
      <c r="H1557" s="39">
        <v>0</v>
      </c>
      <c r="I1557" s="39">
        <v>0</v>
      </c>
      <c r="J1557" s="39">
        <v>0</v>
      </c>
      <c r="K1557" s="40">
        <v>0</v>
      </c>
      <c r="L1557" s="39">
        <v>0</v>
      </c>
      <c r="M1557" s="39">
        <v>0</v>
      </c>
      <c r="N1557" s="39">
        <v>0</v>
      </c>
      <c r="O1557" s="39">
        <v>0</v>
      </c>
      <c r="P1557" s="39">
        <v>703000</v>
      </c>
      <c r="Q1557" s="39">
        <v>0</v>
      </c>
      <c r="R1557" s="39">
        <v>0</v>
      </c>
      <c r="S1557" s="39">
        <v>0</v>
      </c>
      <c r="T1557" s="39">
        <v>0</v>
      </c>
      <c r="U1557" s="39">
        <v>0</v>
      </c>
      <c r="V1557" s="39">
        <v>0</v>
      </c>
      <c r="W1557" s="39">
        <v>0</v>
      </c>
      <c r="X1557" s="39">
        <v>0</v>
      </c>
      <c r="Y1557" s="39">
        <v>0</v>
      </c>
      <c r="Z1557" s="39">
        <v>0</v>
      </c>
      <c r="AA1557" s="39">
        <v>0</v>
      </c>
      <c r="AB1557" s="41" t="s">
        <v>1212</v>
      </c>
    </row>
    <row r="1558" spans="1:28" ht="35.25" customHeight="1">
      <c r="A1558" s="11">
        <v>1</v>
      </c>
      <c r="B1558" s="2">
        <f>SUBTOTAL(103,$A$800:A1558)</f>
        <v>746</v>
      </c>
      <c r="C1558" s="8" t="s">
        <v>499</v>
      </c>
      <c r="D1558" s="36">
        <f t="shared" si="82"/>
        <v>877332</v>
      </c>
      <c r="E1558" s="39">
        <v>0</v>
      </c>
      <c r="F1558" s="39">
        <v>0</v>
      </c>
      <c r="G1558" s="39">
        <v>0</v>
      </c>
      <c r="H1558" s="39">
        <v>0</v>
      </c>
      <c r="I1558" s="39">
        <v>0</v>
      </c>
      <c r="J1558" s="39">
        <v>0</v>
      </c>
      <c r="K1558" s="40">
        <v>0</v>
      </c>
      <c r="L1558" s="39">
        <v>0</v>
      </c>
      <c r="M1558" s="39">
        <v>0</v>
      </c>
      <c r="N1558" s="39">
        <v>0</v>
      </c>
      <c r="O1558" s="39">
        <v>877332</v>
      </c>
      <c r="P1558" s="39">
        <v>0</v>
      </c>
      <c r="Q1558" s="39">
        <v>0</v>
      </c>
      <c r="R1558" s="39">
        <v>0</v>
      </c>
      <c r="S1558" s="39">
        <v>0</v>
      </c>
      <c r="T1558" s="39">
        <v>0</v>
      </c>
      <c r="U1558" s="39">
        <v>0</v>
      </c>
      <c r="V1558" s="39">
        <v>0</v>
      </c>
      <c r="W1558" s="39">
        <v>0</v>
      </c>
      <c r="X1558" s="39">
        <v>0</v>
      </c>
      <c r="Y1558" s="39">
        <v>0</v>
      </c>
      <c r="Z1558" s="39">
        <v>0</v>
      </c>
      <c r="AA1558" s="39">
        <v>0</v>
      </c>
      <c r="AB1558" s="41" t="s">
        <v>1212</v>
      </c>
    </row>
    <row r="1559" spans="1:28" ht="35.25" customHeight="1">
      <c r="A1559" s="11">
        <v>1</v>
      </c>
      <c r="B1559" s="2">
        <f>SUBTOTAL(103,$A$800:A1559)</f>
        <v>747</v>
      </c>
      <c r="C1559" s="8" t="s">
        <v>915</v>
      </c>
      <c r="D1559" s="36">
        <f t="shared" si="82"/>
        <v>436465</v>
      </c>
      <c r="E1559" s="39">
        <v>0</v>
      </c>
      <c r="F1559" s="39">
        <v>0</v>
      </c>
      <c r="G1559" s="39">
        <v>436465</v>
      </c>
      <c r="H1559" s="39">
        <v>0</v>
      </c>
      <c r="I1559" s="39">
        <v>0</v>
      </c>
      <c r="J1559" s="39">
        <v>0</v>
      </c>
      <c r="K1559" s="40">
        <v>0</v>
      </c>
      <c r="L1559" s="39">
        <v>0</v>
      </c>
      <c r="M1559" s="39">
        <v>0</v>
      </c>
      <c r="N1559" s="39">
        <v>0</v>
      </c>
      <c r="O1559" s="39">
        <v>0</v>
      </c>
      <c r="P1559" s="39">
        <v>0</v>
      </c>
      <c r="Q1559" s="39">
        <v>0</v>
      </c>
      <c r="R1559" s="39">
        <v>0</v>
      </c>
      <c r="S1559" s="39">
        <v>0</v>
      </c>
      <c r="T1559" s="39">
        <v>0</v>
      </c>
      <c r="U1559" s="39">
        <v>0</v>
      </c>
      <c r="V1559" s="39">
        <v>0</v>
      </c>
      <c r="W1559" s="39">
        <v>0</v>
      </c>
      <c r="X1559" s="39">
        <v>0</v>
      </c>
      <c r="Y1559" s="39">
        <v>0</v>
      </c>
      <c r="Z1559" s="39">
        <v>0</v>
      </c>
      <c r="AA1559" s="39">
        <v>0</v>
      </c>
      <c r="AB1559" s="41">
        <v>2021</v>
      </c>
    </row>
    <row r="1560" spans="1:28" ht="35.25" customHeight="1">
      <c r="A1560" s="11">
        <v>1</v>
      </c>
      <c r="B1560" s="2">
        <f>SUBTOTAL(103,$A$800:A1560)</f>
        <v>748</v>
      </c>
      <c r="C1560" s="8" t="s">
        <v>580</v>
      </c>
      <c r="D1560" s="36">
        <f t="shared" si="82"/>
        <v>1364999.22</v>
      </c>
      <c r="E1560" s="42">
        <v>0</v>
      </c>
      <c r="F1560" s="42">
        <v>0</v>
      </c>
      <c r="G1560" s="39">
        <v>0</v>
      </c>
      <c r="H1560" s="39">
        <v>562059.61</v>
      </c>
      <c r="I1560" s="39">
        <v>802939.61</v>
      </c>
      <c r="J1560" s="39">
        <v>0</v>
      </c>
      <c r="K1560" s="40">
        <v>0</v>
      </c>
      <c r="L1560" s="39">
        <v>0</v>
      </c>
      <c r="M1560" s="42">
        <v>0</v>
      </c>
      <c r="N1560" s="39">
        <v>0</v>
      </c>
      <c r="O1560" s="39">
        <v>0</v>
      </c>
      <c r="P1560" s="39">
        <v>0</v>
      </c>
      <c r="Q1560" s="39">
        <v>0</v>
      </c>
      <c r="R1560" s="39">
        <v>0</v>
      </c>
      <c r="S1560" s="39">
        <v>0</v>
      </c>
      <c r="T1560" s="39">
        <v>0</v>
      </c>
      <c r="U1560" s="39">
        <v>0</v>
      </c>
      <c r="V1560" s="39">
        <v>0</v>
      </c>
      <c r="W1560" s="39">
        <v>0</v>
      </c>
      <c r="X1560" s="39">
        <v>0</v>
      </c>
      <c r="Y1560" s="39">
        <v>0</v>
      </c>
      <c r="Z1560" s="39">
        <v>0</v>
      </c>
      <c r="AA1560" s="39">
        <v>0</v>
      </c>
      <c r="AB1560" s="41">
        <v>2021</v>
      </c>
    </row>
    <row r="1561" spans="2:28" ht="35.25" customHeight="1">
      <c r="B1561" s="30" t="s">
        <v>22</v>
      </c>
      <c r="C1561" s="8"/>
      <c r="D1561" s="36">
        <f aca="true" t="shared" si="83" ref="D1561:D1612">E1561+F1561+G1561+H1561+I1561+J1561+L1561+M1561+N1561+O1561+P1561+Q1561+R1561+S1561+T1561+U1561+V1561+W1561+X1561+Y1561+Z1561+AA1561</f>
        <v>2207882.88</v>
      </c>
      <c r="E1561" s="36">
        <f aca="true" t="shared" si="84" ref="E1561:AA1561">SUM(E1562:E1565)</f>
        <v>0</v>
      </c>
      <c r="F1561" s="36">
        <f t="shared" si="84"/>
        <v>0</v>
      </c>
      <c r="G1561" s="36">
        <f t="shared" si="84"/>
        <v>0</v>
      </c>
      <c r="H1561" s="36">
        <f t="shared" si="84"/>
        <v>0</v>
      </c>
      <c r="I1561" s="36">
        <f t="shared" si="84"/>
        <v>0</v>
      </c>
      <c r="J1561" s="36">
        <f t="shared" si="84"/>
        <v>0</v>
      </c>
      <c r="K1561" s="37">
        <f t="shared" si="84"/>
        <v>0</v>
      </c>
      <c r="L1561" s="36">
        <f t="shared" si="84"/>
        <v>0</v>
      </c>
      <c r="M1561" s="36">
        <f t="shared" si="84"/>
        <v>1068799.46</v>
      </c>
      <c r="N1561" s="36">
        <f t="shared" si="84"/>
        <v>0</v>
      </c>
      <c r="O1561" s="36">
        <f>SUM(O1562:O1565)</f>
        <v>1139083.42</v>
      </c>
      <c r="P1561" s="36">
        <f t="shared" si="84"/>
        <v>0</v>
      </c>
      <c r="Q1561" s="36">
        <f t="shared" si="84"/>
        <v>0</v>
      </c>
      <c r="R1561" s="36">
        <f t="shared" si="84"/>
        <v>0</v>
      </c>
      <c r="S1561" s="36">
        <f t="shared" si="84"/>
        <v>0</v>
      </c>
      <c r="T1561" s="36">
        <f t="shared" si="84"/>
        <v>0</v>
      </c>
      <c r="U1561" s="36">
        <f t="shared" si="84"/>
        <v>0</v>
      </c>
      <c r="V1561" s="36">
        <f t="shared" si="84"/>
        <v>0</v>
      </c>
      <c r="W1561" s="36">
        <f t="shared" si="84"/>
        <v>0</v>
      </c>
      <c r="X1561" s="36">
        <f t="shared" si="84"/>
        <v>0</v>
      </c>
      <c r="Y1561" s="36">
        <f t="shared" si="84"/>
        <v>0</v>
      </c>
      <c r="Z1561" s="36">
        <f t="shared" si="84"/>
        <v>0</v>
      </c>
      <c r="AA1561" s="36">
        <f t="shared" si="84"/>
        <v>0</v>
      </c>
      <c r="AB1561" s="38" t="s">
        <v>36</v>
      </c>
    </row>
    <row r="1562" spans="1:28" ht="35.25" customHeight="1">
      <c r="A1562" s="11">
        <v>1</v>
      </c>
      <c r="B1562" s="2">
        <f>SUBTOTAL(103,$A$800:A1562)</f>
        <v>749</v>
      </c>
      <c r="C1562" s="8" t="s">
        <v>184</v>
      </c>
      <c r="D1562" s="36">
        <f t="shared" si="83"/>
        <v>270000</v>
      </c>
      <c r="E1562" s="39">
        <v>0</v>
      </c>
      <c r="F1562" s="39">
        <v>0</v>
      </c>
      <c r="G1562" s="39">
        <v>0</v>
      </c>
      <c r="H1562" s="39">
        <v>0</v>
      </c>
      <c r="I1562" s="39">
        <v>0</v>
      </c>
      <c r="J1562" s="39">
        <v>0</v>
      </c>
      <c r="K1562" s="40">
        <v>0</v>
      </c>
      <c r="L1562" s="39">
        <v>0</v>
      </c>
      <c r="M1562" s="39">
        <v>0</v>
      </c>
      <c r="N1562" s="39">
        <v>0</v>
      </c>
      <c r="O1562" s="39">
        <f>180000+90000</f>
        <v>270000</v>
      </c>
      <c r="P1562" s="39">
        <v>0</v>
      </c>
      <c r="Q1562" s="39">
        <v>0</v>
      </c>
      <c r="R1562" s="39">
        <v>0</v>
      </c>
      <c r="S1562" s="39">
        <v>0</v>
      </c>
      <c r="T1562" s="39">
        <v>0</v>
      </c>
      <c r="U1562" s="39">
        <v>0</v>
      </c>
      <c r="V1562" s="39">
        <v>0</v>
      </c>
      <c r="W1562" s="39">
        <v>0</v>
      </c>
      <c r="X1562" s="39">
        <v>0</v>
      </c>
      <c r="Y1562" s="39">
        <v>0</v>
      </c>
      <c r="Z1562" s="39">
        <v>0</v>
      </c>
      <c r="AA1562" s="39">
        <v>0</v>
      </c>
      <c r="AB1562" s="41">
        <v>2021</v>
      </c>
    </row>
    <row r="1563" spans="1:28" ht="35.25" customHeight="1">
      <c r="A1563" s="11">
        <v>1</v>
      </c>
      <c r="B1563" s="2">
        <f>SUBTOTAL(103,$A$800:A1563)</f>
        <v>750</v>
      </c>
      <c r="C1563" s="8" t="s">
        <v>743</v>
      </c>
      <c r="D1563" s="36">
        <f t="shared" si="83"/>
        <v>1068799.46</v>
      </c>
      <c r="E1563" s="39">
        <v>0</v>
      </c>
      <c r="F1563" s="39">
        <v>0</v>
      </c>
      <c r="G1563" s="39">
        <v>0</v>
      </c>
      <c r="H1563" s="39">
        <v>0</v>
      </c>
      <c r="I1563" s="39">
        <v>0</v>
      </c>
      <c r="J1563" s="39">
        <v>0</v>
      </c>
      <c r="K1563" s="40">
        <v>0</v>
      </c>
      <c r="L1563" s="39">
        <v>0</v>
      </c>
      <c r="M1563" s="39">
        <v>1068799.46</v>
      </c>
      <c r="N1563" s="39">
        <v>0</v>
      </c>
      <c r="O1563" s="39">
        <v>0</v>
      </c>
      <c r="P1563" s="39">
        <v>0</v>
      </c>
      <c r="Q1563" s="39">
        <v>0</v>
      </c>
      <c r="R1563" s="39">
        <v>0</v>
      </c>
      <c r="S1563" s="39">
        <v>0</v>
      </c>
      <c r="T1563" s="39">
        <v>0</v>
      </c>
      <c r="U1563" s="39">
        <v>0</v>
      </c>
      <c r="V1563" s="39">
        <v>0</v>
      </c>
      <c r="W1563" s="39">
        <v>0</v>
      </c>
      <c r="X1563" s="39">
        <v>0</v>
      </c>
      <c r="Y1563" s="39">
        <v>0</v>
      </c>
      <c r="Z1563" s="39">
        <v>0</v>
      </c>
      <c r="AA1563" s="39">
        <v>0</v>
      </c>
      <c r="AB1563" s="41">
        <v>2021</v>
      </c>
    </row>
    <row r="1564" spans="1:28" ht="35.25" customHeight="1">
      <c r="A1564" s="11">
        <v>1</v>
      </c>
      <c r="B1564" s="2">
        <f>SUBTOTAL(103,$A$800:A1564)</f>
        <v>751</v>
      </c>
      <c r="C1564" s="8" t="s">
        <v>385</v>
      </c>
      <c r="D1564" s="36">
        <f t="shared" si="83"/>
        <v>152646.42</v>
      </c>
      <c r="E1564" s="39">
        <v>0</v>
      </c>
      <c r="F1564" s="39">
        <v>0</v>
      </c>
      <c r="G1564" s="39">
        <v>0</v>
      </c>
      <c r="H1564" s="39">
        <v>0</v>
      </c>
      <c r="I1564" s="39">
        <v>0</v>
      </c>
      <c r="J1564" s="39">
        <v>0</v>
      </c>
      <c r="K1564" s="40">
        <v>0</v>
      </c>
      <c r="L1564" s="39">
        <v>0</v>
      </c>
      <c r="M1564" s="39">
        <v>0</v>
      </c>
      <c r="N1564" s="39">
        <v>0</v>
      </c>
      <c r="O1564" s="39">
        <v>152646.42</v>
      </c>
      <c r="P1564" s="39">
        <v>0</v>
      </c>
      <c r="Q1564" s="39">
        <v>0</v>
      </c>
      <c r="R1564" s="39">
        <v>0</v>
      </c>
      <c r="S1564" s="39">
        <v>0</v>
      </c>
      <c r="T1564" s="39">
        <v>0</v>
      </c>
      <c r="U1564" s="39">
        <v>0</v>
      </c>
      <c r="V1564" s="39">
        <v>0</v>
      </c>
      <c r="W1564" s="39">
        <v>0</v>
      </c>
      <c r="X1564" s="39">
        <v>0</v>
      </c>
      <c r="Y1564" s="39">
        <v>0</v>
      </c>
      <c r="Z1564" s="39">
        <v>0</v>
      </c>
      <c r="AA1564" s="39">
        <v>0</v>
      </c>
      <c r="AB1564" s="41" t="s">
        <v>1212</v>
      </c>
    </row>
    <row r="1565" spans="1:28" ht="35.25" customHeight="1">
      <c r="A1565" s="11">
        <v>1</v>
      </c>
      <c r="B1565" s="2">
        <f>SUBTOTAL(103,$A$800:A1565)</f>
        <v>752</v>
      </c>
      <c r="C1565" s="8" t="s">
        <v>652</v>
      </c>
      <c r="D1565" s="36">
        <f t="shared" si="83"/>
        <v>716437</v>
      </c>
      <c r="E1565" s="39">
        <v>0</v>
      </c>
      <c r="F1565" s="39">
        <v>0</v>
      </c>
      <c r="G1565" s="39">
        <v>0</v>
      </c>
      <c r="H1565" s="39">
        <v>0</v>
      </c>
      <c r="I1565" s="39">
        <v>0</v>
      </c>
      <c r="J1565" s="39">
        <v>0</v>
      </c>
      <c r="K1565" s="40">
        <v>0</v>
      </c>
      <c r="L1565" s="39">
        <v>0</v>
      </c>
      <c r="M1565" s="39">
        <v>0</v>
      </c>
      <c r="N1565" s="39">
        <v>0</v>
      </c>
      <c r="O1565" s="39">
        <v>716437</v>
      </c>
      <c r="P1565" s="39">
        <v>0</v>
      </c>
      <c r="Q1565" s="39">
        <v>0</v>
      </c>
      <c r="R1565" s="39">
        <v>0</v>
      </c>
      <c r="S1565" s="39">
        <v>0</v>
      </c>
      <c r="T1565" s="39">
        <v>0</v>
      </c>
      <c r="U1565" s="39">
        <v>0</v>
      </c>
      <c r="V1565" s="39">
        <v>0</v>
      </c>
      <c r="W1565" s="39">
        <v>0</v>
      </c>
      <c r="X1565" s="39">
        <v>0</v>
      </c>
      <c r="Y1565" s="39">
        <v>0</v>
      </c>
      <c r="Z1565" s="39">
        <v>0</v>
      </c>
      <c r="AA1565" s="39">
        <v>0</v>
      </c>
      <c r="AB1565" s="41">
        <v>2021</v>
      </c>
    </row>
    <row r="1566" spans="2:28" ht="35.25" customHeight="1">
      <c r="B1566" s="30" t="s">
        <v>17</v>
      </c>
      <c r="C1566" s="8"/>
      <c r="D1566" s="36">
        <f>E1566+F1566+G1566+H1566+I1566+J1566+L1566+M1566+N1566+O1566+P1566+Q1566+R1566+S1566+T1566+U1566+V1566+W1566+X1566+Y1566+Z1566+AA1566</f>
        <v>13968455.5</v>
      </c>
      <c r="E1566" s="36">
        <f aca="true" t="shared" si="85" ref="E1566:AA1566">SUM(E1567:E1577)</f>
        <v>268671</v>
      </c>
      <c r="F1566" s="36">
        <f t="shared" si="85"/>
        <v>0</v>
      </c>
      <c r="G1566" s="36">
        <f t="shared" si="85"/>
        <v>0</v>
      </c>
      <c r="H1566" s="36">
        <f>SUM(H1567:H1577)</f>
        <v>1024100</v>
      </c>
      <c r="I1566" s="36">
        <f t="shared" si="85"/>
        <v>0</v>
      </c>
      <c r="J1566" s="36">
        <f t="shared" si="85"/>
        <v>0</v>
      </c>
      <c r="K1566" s="37">
        <f t="shared" si="85"/>
        <v>0</v>
      </c>
      <c r="L1566" s="36">
        <f t="shared" si="85"/>
        <v>0</v>
      </c>
      <c r="M1566" s="36">
        <f t="shared" si="85"/>
        <v>0</v>
      </c>
      <c r="N1566" s="36">
        <f t="shared" si="85"/>
        <v>0</v>
      </c>
      <c r="O1566" s="36">
        <f>SUM(O1567:O1577)</f>
        <v>12675684.5</v>
      </c>
      <c r="P1566" s="36">
        <f t="shared" si="85"/>
        <v>0</v>
      </c>
      <c r="Q1566" s="36">
        <f t="shared" si="85"/>
        <v>0</v>
      </c>
      <c r="R1566" s="36">
        <f t="shared" si="85"/>
        <v>0</v>
      </c>
      <c r="S1566" s="36">
        <f t="shared" si="85"/>
        <v>0</v>
      </c>
      <c r="T1566" s="36">
        <f t="shared" si="85"/>
        <v>0</v>
      </c>
      <c r="U1566" s="36">
        <f t="shared" si="85"/>
        <v>0</v>
      </c>
      <c r="V1566" s="36">
        <f t="shared" si="85"/>
        <v>0</v>
      </c>
      <c r="W1566" s="36">
        <f t="shared" si="85"/>
        <v>0</v>
      </c>
      <c r="X1566" s="36">
        <f t="shared" si="85"/>
        <v>0</v>
      </c>
      <c r="Y1566" s="36">
        <f t="shared" si="85"/>
        <v>0</v>
      </c>
      <c r="Z1566" s="36">
        <f t="shared" si="85"/>
        <v>0</v>
      </c>
      <c r="AA1566" s="36">
        <f t="shared" si="85"/>
        <v>0</v>
      </c>
      <c r="AB1566" s="38" t="s">
        <v>36</v>
      </c>
    </row>
    <row r="1567" spans="1:28" ht="35.25" customHeight="1">
      <c r="A1567" s="11">
        <v>1</v>
      </c>
      <c r="B1567" s="2">
        <f>SUBTOTAL(103,$A$800:A1567)</f>
        <v>753</v>
      </c>
      <c r="C1567" s="8" t="s">
        <v>1236</v>
      </c>
      <c r="D1567" s="36">
        <f aca="true" t="shared" si="86" ref="D1567:D1577">E1567+F1567+G1567+H1567+I1567+J1567+L1567+M1567+N1567+O1567+P1567+Q1567+R1567+S1567+T1567+U1567+V1567+W1567+X1567+Y1567+Z1567+AA1567</f>
        <v>1966144</v>
      </c>
      <c r="E1567" s="39">
        <v>0</v>
      </c>
      <c r="F1567" s="39">
        <v>0</v>
      </c>
      <c r="G1567" s="39">
        <v>0</v>
      </c>
      <c r="H1567" s="39">
        <v>0</v>
      </c>
      <c r="I1567" s="39">
        <v>0</v>
      </c>
      <c r="J1567" s="39">
        <v>0</v>
      </c>
      <c r="K1567" s="40">
        <v>0</v>
      </c>
      <c r="L1567" s="39">
        <v>0</v>
      </c>
      <c r="M1567" s="39">
        <v>0</v>
      </c>
      <c r="N1567" s="39">
        <v>0</v>
      </c>
      <c r="O1567" s="39">
        <v>1966144</v>
      </c>
      <c r="P1567" s="39">
        <v>0</v>
      </c>
      <c r="Q1567" s="39">
        <v>0</v>
      </c>
      <c r="R1567" s="39">
        <v>0</v>
      </c>
      <c r="S1567" s="39">
        <v>0</v>
      </c>
      <c r="T1567" s="39">
        <v>0</v>
      </c>
      <c r="U1567" s="39">
        <v>0</v>
      </c>
      <c r="V1567" s="39">
        <v>0</v>
      </c>
      <c r="W1567" s="39">
        <v>0</v>
      </c>
      <c r="X1567" s="39">
        <v>0</v>
      </c>
      <c r="Y1567" s="39">
        <v>0</v>
      </c>
      <c r="Z1567" s="39">
        <v>0</v>
      </c>
      <c r="AA1567" s="39">
        <v>0</v>
      </c>
      <c r="AB1567" s="41">
        <v>2021</v>
      </c>
    </row>
    <row r="1568" spans="1:28" ht="35.25" customHeight="1">
      <c r="A1568" s="11">
        <v>1</v>
      </c>
      <c r="B1568" s="2">
        <f>SUBTOTAL(103,$A$800:A1568)</f>
        <v>754</v>
      </c>
      <c r="C1568" s="8" t="s">
        <v>1007</v>
      </c>
      <c r="D1568" s="36">
        <f t="shared" si="86"/>
        <v>739704.2</v>
      </c>
      <c r="E1568" s="39">
        <v>0</v>
      </c>
      <c r="F1568" s="39">
        <v>0</v>
      </c>
      <c r="G1568" s="39">
        <v>0</v>
      </c>
      <c r="H1568" s="39">
        <v>0</v>
      </c>
      <c r="I1568" s="39">
        <v>0</v>
      </c>
      <c r="J1568" s="39">
        <v>0</v>
      </c>
      <c r="K1568" s="40">
        <v>0</v>
      </c>
      <c r="L1568" s="39">
        <v>0</v>
      </c>
      <c r="M1568" s="39">
        <v>0</v>
      </c>
      <c r="N1568" s="39">
        <v>0</v>
      </c>
      <c r="O1568" s="39">
        <v>739704.2</v>
      </c>
      <c r="P1568" s="39">
        <v>0</v>
      </c>
      <c r="Q1568" s="39">
        <v>0</v>
      </c>
      <c r="R1568" s="39">
        <v>0</v>
      </c>
      <c r="S1568" s="39">
        <v>0</v>
      </c>
      <c r="T1568" s="39">
        <v>0</v>
      </c>
      <c r="U1568" s="39">
        <v>0</v>
      </c>
      <c r="V1568" s="39">
        <v>0</v>
      </c>
      <c r="W1568" s="39">
        <v>0</v>
      </c>
      <c r="X1568" s="39">
        <v>0</v>
      </c>
      <c r="Y1568" s="39">
        <v>0</v>
      </c>
      <c r="Z1568" s="39">
        <v>0</v>
      </c>
      <c r="AA1568" s="39">
        <v>0</v>
      </c>
      <c r="AB1568" s="41">
        <v>2021</v>
      </c>
    </row>
    <row r="1569" spans="1:28" ht="35.25" customHeight="1">
      <c r="A1569" s="11">
        <v>1</v>
      </c>
      <c r="B1569" s="2">
        <f>SUBTOTAL(103,$A$800:A1569)</f>
        <v>755</v>
      </c>
      <c r="C1569" s="8" t="s">
        <v>1008</v>
      </c>
      <c r="D1569" s="36">
        <f t="shared" si="86"/>
        <v>1820200</v>
      </c>
      <c r="E1569" s="39">
        <v>0</v>
      </c>
      <c r="F1569" s="39">
        <v>0</v>
      </c>
      <c r="G1569" s="39">
        <v>0</v>
      </c>
      <c r="H1569" s="39">
        <v>0</v>
      </c>
      <c r="I1569" s="39">
        <v>0</v>
      </c>
      <c r="J1569" s="39">
        <v>0</v>
      </c>
      <c r="K1569" s="40">
        <v>0</v>
      </c>
      <c r="L1569" s="39">
        <v>0</v>
      </c>
      <c r="M1569" s="39">
        <v>0</v>
      </c>
      <c r="N1569" s="39">
        <v>0</v>
      </c>
      <c r="O1569" s="39">
        <v>1820200</v>
      </c>
      <c r="P1569" s="39">
        <v>0</v>
      </c>
      <c r="Q1569" s="39">
        <v>0</v>
      </c>
      <c r="R1569" s="39">
        <v>0</v>
      </c>
      <c r="S1569" s="39">
        <v>0</v>
      </c>
      <c r="T1569" s="39">
        <v>0</v>
      </c>
      <c r="U1569" s="39">
        <v>0</v>
      </c>
      <c r="V1569" s="39">
        <v>0</v>
      </c>
      <c r="W1569" s="39">
        <v>0</v>
      </c>
      <c r="X1569" s="39">
        <v>0</v>
      </c>
      <c r="Y1569" s="39">
        <v>0</v>
      </c>
      <c r="Z1569" s="39">
        <v>0</v>
      </c>
      <c r="AA1569" s="39">
        <v>0</v>
      </c>
      <c r="AB1569" s="41">
        <v>2021</v>
      </c>
    </row>
    <row r="1570" spans="1:28" ht="35.25" customHeight="1">
      <c r="A1570" s="11">
        <v>1</v>
      </c>
      <c r="B1570" s="2">
        <f>SUBTOTAL(103,$A$800:A1570)</f>
        <v>756</v>
      </c>
      <c r="C1570" s="8" t="s">
        <v>1233</v>
      </c>
      <c r="D1570" s="36">
        <f t="shared" si="86"/>
        <v>1079715.3</v>
      </c>
      <c r="E1570" s="39">
        <v>0</v>
      </c>
      <c r="F1570" s="39">
        <v>0</v>
      </c>
      <c r="G1570" s="39">
        <v>0</v>
      </c>
      <c r="H1570" s="39">
        <v>0</v>
      </c>
      <c r="I1570" s="39">
        <v>0</v>
      </c>
      <c r="J1570" s="39">
        <v>0</v>
      </c>
      <c r="K1570" s="40">
        <v>0</v>
      </c>
      <c r="L1570" s="39">
        <v>0</v>
      </c>
      <c r="M1570" s="39">
        <v>0</v>
      </c>
      <c r="N1570" s="39">
        <v>0</v>
      </c>
      <c r="O1570" s="39">
        <v>1079715.3</v>
      </c>
      <c r="P1570" s="39">
        <v>0</v>
      </c>
      <c r="Q1570" s="39">
        <v>0</v>
      </c>
      <c r="R1570" s="39">
        <v>0</v>
      </c>
      <c r="S1570" s="39">
        <v>0</v>
      </c>
      <c r="T1570" s="39">
        <v>0</v>
      </c>
      <c r="U1570" s="39">
        <v>0</v>
      </c>
      <c r="V1570" s="39">
        <v>0</v>
      </c>
      <c r="W1570" s="39">
        <v>0</v>
      </c>
      <c r="X1570" s="39">
        <v>0</v>
      </c>
      <c r="Y1570" s="39">
        <v>0</v>
      </c>
      <c r="Z1570" s="39">
        <v>0</v>
      </c>
      <c r="AA1570" s="39">
        <v>0</v>
      </c>
      <c r="AB1570" s="41" t="s">
        <v>1212</v>
      </c>
    </row>
    <row r="1571" spans="1:28" ht="35.25" customHeight="1">
      <c r="A1571" s="11">
        <v>1</v>
      </c>
      <c r="B1571" s="2">
        <f>SUBTOTAL(103,$A$800:A1571)</f>
        <v>757</v>
      </c>
      <c r="C1571" s="8" t="s">
        <v>1234</v>
      </c>
      <c r="D1571" s="36">
        <f t="shared" si="86"/>
        <v>1278950</v>
      </c>
      <c r="E1571" s="39">
        <v>0</v>
      </c>
      <c r="F1571" s="39">
        <v>0</v>
      </c>
      <c r="G1571" s="39">
        <v>0</v>
      </c>
      <c r="H1571" s="39">
        <v>0</v>
      </c>
      <c r="I1571" s="39">
        <v>0</v>
      </c>
      <c r="J1571" s="39">
        <v>0</v>
      </c>
      <c r="K1571" s="40">
        <v>0</v>
      </c>
      <c r="L1571" s="39">
        <v>0</v>
      </c>
      <c r="M1571" s="39">
        <v>0</v>
      </c>
      <c r="N1571" s="39">
        <v>0</v>
      </c>
      <c r="O1571" s="39">
        <v>1278950</v>
      </c>
      <c r="P1571" s="39">
        <v>0</v>
      </c>
      <c r="Q1571" s="39">
        <v>0</v>
      </c>
      <c r="R1571" s="39">
        <v>0</v>
      </c>
      <c r="S1571" s="39">
        <v>0</v>
      </c>
      <c r="T1571" s="39">
        <v>0</v>
      </c>
      <c r="U1571" s="39">
        <v>0</v>
      </c>
      <c r="V1571" s="39">
        <v>0</v>
      </c>
      <c r="W1571" s="39">
        <v>0</v>
      </c>
      <c r="X1571" s="39">
        <v>0</v>
      </c>
      <c r="Y1571" s="39">
        <v>0</v>
      </c>
      <c r="Z1571" s="39">
        <v>0</v>
      </c>
      <c r="AA1571" s="39">
        <v>0</v>
      </c>
      <c r="AB1571" s="41" t="s">
        <v>1212</v>
      </c>
    </row>
    <row r="1572" spans="1:28" ht="35.25" customHeight="1">
      <c r="A1572" s="11">
        <v>1</v>
      </c>
      <c r="B1572" s="2">
        <f>SUBTOTAL(103,$A$800:A1572)</f>
        <v>758</v>
      </c>
      <c r="C1572" s="8" t="s">
        <v>1323</v>
      </c>
      <c r="D1572" s="36">
        <f t="shared" si="86"/>
        <v>3281058</v>
      </c>
      <c r="E1572" s="39">
        <v>0</v>
      </c>
      <c r="F1572" s="39">
        <v>0</v>
      </c>
      <c r="G1572" s="39">
        <v>0</v>
      </c>
      <c r="H1572" s="39">
        <v>0</v>
      </c>
      <c r="I1572" s="39">
        <v>0</v>
      </c>
      <c r="J1572" s="39">
        <v>0</v>
      </c>
      <c r="K1572" s="40">
        <v>0</v>
      </c>
      <c r="L1572" s="39">
        <v>0</v>
      </c>
      <c r="M1572" s="39">
        <v>0</v>
      </c>
      <c r="N1572" s="39">
        <v>0</v>
      </c>
      <c r="O1572" s="39">
        <v>3281058</v>
      </c>
      <c r="P1572" s="39">
        <v>0</v>
      </c>
      <c r="Q1572" s="39">
        <v>0</v>
      </c>
      <c r="R1572" s="39">
        <v>0</v>
      </c>
      <c r="S1572" s="39">
        <v>0</v>
      </c>
      <c r="T1572" s="39">
        <v>0</v>
      </c>
      <c r="U1572" s="39">
        <v>0</v>
      </c>
      <c r="V1572" s="39">
        <v>0</v>
      </c>
      <c r="W1572" s="39">
        <v>0</v>
      </c>
      <c r="X1572" s="39">
        <v>0</v>
      </c>
      <c r="Y1572" s="39">
        <v>0</v>
      </c>
      <c r="Z1572" s="39">
        <v>0</v>
      </c>
      <c r="AA1572" s="39">
        <v>0</v>
      </c>
      <c r="AB1572" s="41" t="s">
        <v>1212</v>
      </c>
    </row>
    <row r="1573" spans="1:28" ht="35.25" customHeight="1">
      <c r="A1573" s="11">
        <v>1</v>
      </c>
      <c r="B1573" s="2">
        <f>SUBTOTAL(103,$A$800:A1573)</f>
        <v>759</v>
      </c>
      <c r="C1573" s="8" t="s">
        <v>1324</v>
      </c>
      <c r="D1573" s="36">
        <f t="shared" si="86"/>
        <v>491741</v>
      </c>
      <c r="E1573" s="39">
        <v>0</v>
      </c>
      <c r="F1573" s="39">
        <v>0</v>
      </c>
      <c r="G1573" s="39">
        <v>0</v>
      </c>
      <c r="H1573" s="39">
        <v>0</v>
      </c>
      <c r="I1573" s="39">
        <v>0</v>
      </c>
      <c r="J1573" s="39">
        <v>0</v>
      </c>
      <c r="K1573" s="40">
        <v>0</v>
      </c>
      <c r="L1573" s="39">
        <v>0</v>
      </c>
      <c r="M1573" s="39">
        <v>0</v>
      </c>
      <c r="N1573" s="39">
        <v>0</v>
      </c>
      <c r="O1573" s="39">
        <v>491741</v>
      </c>
      <c r="P1573" s="39">
        <v>0</v>
      </c>
      <c r="Q1573" s="39">
        <v>0</v>
      </c>
      <c r="R1573" s="39">
        <v>0</v>
      </c>
      <c r="S1573" s="39">
        <v>0</v>
      </c>
      <c r="T1573" s="39">
        <v>0</v>
      </c>
      <c r="U1573" s="39">
        <v>0</v>
      </c>
      <c r="V1573" s="39">
        <v>0</v>
      </c>
      <c r="W1573" s="39">
        <v>0</v>
      </c>
      <c r="X1573" s="39">
        <v>0</v>
      </c>
      <c r="Y1573" s="39">
        <v>0</v>
      </c>
      <c r="Z1573" s="39">
        <v>0</v>
      </c>
      <c r="AA1573" s="39">
        <v>0</v>
      </c>
      <c r="AB1573" s="41" t="s">
        <v>1212</v>
      </c>
    </row>
    <row r="1574" spans="1:28" ht="35.25" customHeight="1">
      <c r="A1574" s="11">
        <v>1</v>
      </c>
      <c r="B1574" s="2">
        <f>SUBTOTAL(103,$A$800:A1574)</f>
        <v>760</v>
      </c>
      <c r="C1574" s="8" t="s">
        <v>1365</v>
      </c>
      <c r="D1574" s="36">
        <f t="shared" si="86"/>
        <v>1244668</v>
      </c>
      <c r="E1574" s="39">
        <v>0</v>
      </c>
      <c r="F1574" s="39">
        <v>0</v>
      </c>
      <c r="G1574" s="39">
        <v>0</v>
      </c>
      <c r="H1574" s="39">
        <v>924100</v>
      </c>
      <c r="I1574" s="39">
        <v>0</v>
      </c>
      <c r="J1574" s="39">
        <v>0</v>
      </c>
      <c r="K1574" s="40">
        <v>0</v>
      </c>
      <c r="L1574" s="39">
        <v>0</v>
      </c>
      <c r="M1574" s="39">
        <v>0</v>
      </c>
      <c r="N1574" s="39">
        <v>0</v>
      </c>
      <c r="O1574" s="39">
        <v>320568</v>
      </c>
      <c r="P1574" s="39">
        <v>0</v>
      </c>
      <c r="Q1574" s="39">
        <v>0</v>
      </c>
      <c r="R1574" s="39">
        <v>0</v>
      </c>
      <c r="S1574" s="39">
        <v>0</v>
      </c>
      <c r="T1574" s="39">
        <v>0</v>
      </c>
      <c r="U1574" s="39">
        <v>0</v>
      </c>
      <c r="V1574" s="39">
        <v>0</v>
      </c>
      <c r="W1574" s="39">
        <v>0</v>
      </c>
      <c r="X1574" s="39">
        <v>0</v>
      </c>
      <c r="Y1574" s="39">
        <v>0</v>
      </c>
      <c r="Z1574" s="39">
        <v>0</v>
      </c>
      <c r="AA1574" s="39">
        <v>0</v>
      </c>
      <c r="AB1574" s="41">
        <v>2021</v>
      </c>
    </row>
    <row r="1575" spans="1:28" ht="35.25" customHeight="1">
      <c r="A1575" s="11">
        <v>1</v>
      </c>
      <c r="B1575" s="2">
        <f>SUBTOTAL(103,$A$800:A1575)</f>
        <v>761</v>
      </c>
      <c r="C1575" s="8" t="s">
        <v>1235</v>
      </c>
      <c r="D1575" s="36">
        <f t="shared" si="86"/>
        <v>1007508</v>
      </c>
      <c r="E1575" s="39">
        <v>0</v>
      </c>
      <c r="F1575" s="39">
        <v>0</v>
      </c>
      <c r="G1575" s="39">
        <v>0</v>
      </c>
      <c r="H1575" s="39">
        <v>0</v>
      </c>
      <c r="I1575" s="39">
        <v>0</v>
      </c>
      <c r="J1575" s="39">
        <v>0</v>
      </c>
      <c r="K1575" s="40">
        <v>0</v>
      </c>
      <c r="L1575" s="39">
        <v>0</v>
      </c>
      <c r="M1575" s="39">
        <v>0</v>
      </c>
      <c r="N1575" s="39">
        <v>0</v>
      </c>
      <c r="O1575" s="39">
        <v>1007508</v>
      </c>
      <c r="P1575" s="39">
        <v>0</v>
      </c>
      <c r="Q1575" s="39">
        <v>0</v>
      </c>
      <c r="R1575" s="39">
        <v>0</v>
      </c>
      <c r="S1575" s="39">
        <v>0</v>
      </c>
      <c r="T1575" s="39">
        <v>0</v>
      </c>
      <c r="U1575" s="39">
        <v>0</v>
      </c>
      <c r="V1575" s="39">
        <v>0</v>
      </c>
      <c r="W1575" s="39">
        <v>0</v>
      </c>
      <c r="X1575" s="39">
        <v>0</v>
      </c>
      <c r="Y1575" s="39">
        <v>0</v>
      </c>
      <c r="Z1575" s="39">
        <v>0</v>
      </c>
      <c r="AA1575" s="39">
        <v>0</v>
      </c>
      <c r="AB1575" s="41">
        <v>2021</v>
      </c>
    </row>
    <row r="1576" spans="1:28" ht="35.25" customHeight="1">
      <c r="A1576" s="11">
        <v>1</v>
      </c>
      <c r="B1576" s="2">
        <f>SUBTOTAL(103,$A$800:A1576)</f>
        <v>762</v>
      </c>
      <c r="C1576" s="8" t="s">
        <v>1366</v>
      </c>
      <c r="D1576" s="36">
        <f t="shared" si="86"/>
        <v>368671</v>
      </c>
      <c r="E1576" s="39">
        <v>268671</v>
      </c>
      <c r="F1576" s="39">
        <v>0</v>
      </c>
      <c r="G1576" s="39">
        <v>0</v>
      </c>
      <c r="H1576" s="39">
        <v>100000</v>
      </c>
      <c r="I1576" s="39">
        <v>0</v>
      </c>
      <c r="J1576" s="39">
        <v>0</v>
      </c>
      <c r="K1576" s="40">
        <v>0</v>
      </c>
      <c r="L1576" s="39">
        <v>0</v>
      </c>
      <c r="M1576" s="39">
        <v>0</v>
      </c>
      <c r="N1576" s="39">
        <v>0</v>
      </c>
      <c r="O1576" s="39">
        <v>0</v>
      </c>
      <c r="P1576" s="39">
        <v>0</v>
      </c>
      <c r="Q1576" s="39">
        <v>0</v>
      </c>
      <c r="R1576" s="39">
        <v>0</v>
      </c>
      <c r="S1576" s="39">
        <v>0</v>
      </c>
      <c r="T1576" s="39">
        <v>0</v>
      </c>
      <c r="U1576" s="39">
        <v>0</v>
      </c>
      <c r="V1576" s="39">
        <v>0</v>
      </c>
      <c r="W1576" s="39">
        <v>0</v>
      </c>
      <c r="X1576" s="39">
        <v>0</v>
      </c>
      <c r="Y1576" s="39">
        <v>0</v>
      </c>
      <c r="Z1576" s="39">
        <v>0</v>
      </c>
      <c r="AA1576" s="39">
        <v>0</v>
      </c>
      <c r="AB1576" s="41">
        <v>2021</v>
      </c>
    </row>
    <row r="1577" spans="1:28" ht="35.25" customHeight="1">
      <c r="A1577" s="11">
        <v>1</v>
      </c>
      <c r="B1577" s="2">
        <f>SUBTOTAL(103,$A$800:A1577)</f>
        <v>763</v>
      </c>
      <c r="C1577" s="8" t="s">
        <v>1237</v>
      </c>
      <c r="D1577" s="36">
        <f t="shared" si="86"/>
        <v>690096</v>
      </c>
      <c r="E1577" s="39">
        <v>0</v>
      </c>
      <c r="F1577" s="39">
        <v>0</v>
      </c>
      <c r="G1577" s="39">
        <v>0</v>
      </c>
      <c r="H1577" s="39">
        <v>0</v>
      </c>
      <c r="I1577" s="39">
        <v>0</v>
      </c>
      <c r="J1577" s="39">
        <v>0</v>
      </c>
      <c r="K1577" s="40">
        <v>0</v>
      </c>
      <c r="L1577" s="39">
        <v>0</v>
      </c>
      <c r="M1577" s="39">
        <v>0</v>
      </c>
      <c r="N1577" s="39">
        <v>0</v>
      </c>
      <c r="O1577" s="39">
        <v>690096</v>
      </c>
      <c r="P1577" s="39">
        <v>0</v>
      </c>
      <c r="Q1577" s="39">
        <v>0</v>
      </c>
      <c r="R1577" s="39">
        <v>0</v>
      </c>
      <c r="S1577" s="39">
        <v>0</v>
      </c>
      <c r="T1577" s="39">
        <v>0</v>
      </c>
      <c r="U1577" s="39">
        <v>0</v>
      </c>
      <c r="V1577" s="39">
        <v>0</v>
      </c>
      <c r="W1577" s="39">
        <v>0</v>
      </c>
      <c r="X1577" s="39">
        <v>0</v>
      </c>
      <c r="Y1577" s="39">
        <v>0</v>
      </c>
      <c r="Z1577" s="39">
        <v>0</v>
      </c>
      <c r="AA1577" s="39">
        <v>0</v>
      </c>
      <c r="AB1577" s="41">
        <v>2021</v>
      </c>
    </row>
    <row r="1578" spans="2:28" ht="35.25" customHeight="1">
      <c r="B1578" s="30" t="s">
        <v>24</v>
      </c>
      <c r="C1578" s="8"/>
      <c r="D1578" s="36">
        <f t="shared" si="83"/>
        <v>9534671.719999999</v>
      </c>
      <c r="E1578" s="36">
        <f>SUM(E1579:E1598)</f>
        <v>403031</v>
      </c>
      <c r="F1578" s="36">
        <f aca="true" t="shared" si="87" ref="F1578:AA1578">SUM(F1579:F1598)</f>
        <v>283000</v>
      </c>
      <c r="G1578" s="36">
        <f t="shared" si="87"/>
        <v>0</v>
      </c>
      <c r="H1578" s="36">
        <f t="shared" si="87"/>
        <v>413008</v>
      </c>
      <c r="I1578" s="36">
        <f t="shared" si="87"/>
        <v>850922.3</v>
      </c>
      <c r="J1578" s="36">
        <f t="shared" si="87"/>
        <v>0</v>
      </c>
      <c r="K1578" s="37">
        <f t="shared" si="87"/>
        <v>0</v>
      </c>
      <c r="L1578" s="36">
        <f t="shared" si="87"/>
        <v>0</v>
      </c>
      <c r="M1578" s="36">
        <f t="shared" si="87"/>
        <v>1323663.42</v>
      </c>
      <c r="N1578" s="36">
        <f t="shared" si="87"/>
        <v>446707</v>
      </c>
      <c r="O1578" s="36">
        <f>SUM(O1579:O1598)</f>
        <v>5814340</v>
      </c>
      <c r="P1578" s="36">
        <f t="shared" si="87"/>
        <v>0</v>
      </c>
      <c r="Q1578" s="36">
        <f t="shared" si="87"/>
        <v>0</v>
      </c>
      <c r="R1578" s="36">
        <f t="shared" si="87"/>
        <v>0</v>
      </c>
      <c r="S1578" s="36">
        <f t="shared" si="87"/>
        <v>0</v>
      </c>
      <c r="T1578" s="36">
        <f t="shared" si="87"/>
        <v>0</v>
      </c>
      <c r="U1578" s="36">
        <f t="shared" si="87"/>
        <v>0</v>
      </c>
      <c r="V1578" s="36">
        <f t="shared" si="87"/>
        <v>0</v>
      </c>
      <c r="W1578" s="36">
        <f t="shared" si="87"/>
        <v>0</v>
      </c>
      <c r="X1578" s="36">
        <f t="shared" si="87"/>
        <v>0</v>
      </c>
      <c r="Y1578" s="36">
        <f t="shared" si="87"/>
        <v>0</v>
      </c>
      <c r="Z1578" s="36">
        <f t="shared" si="87"/>
        <v>0</v>
      </c>
      <c r="AA1578" s="36">
        <f t="shared" si="87"/>
        <v>0</v>
      </c>
      <c r="AB1578" s="38" t="s">
        <v>36</v>
      </c>
    </row>
    <row r="1579" spans="1:28" ht="35.25" customHeight="1">
      <c r="A1579" s="11">
        <v>1</v>
      </c>
      <c r="B1579" s="2">
        <f>SUBTOTAL(103,$A$800:A1579)</f>
        <v>764</v>
      </c>
      <c r="C1579" s="8" t="s">
        <v>194</v>
      </c>
      <c r="D1579" s="36">
        <f t="shared" si="83"/>
        <v>140850</v>
      </c>
      <c r="E1579" s="39">
        <v>0</v>
      </c>
      <c r="F1579" s="39">
        <v>0</v>
      </c>
      <c r="G1579" s="39">
        <v>0</v>
      </c>
      <c r="H1579" s="39">
        <v>0</v>
      </c>
      <c r="I1579" s="39">
        <v>0</v>
      </c>
      <c r="J1579" s="39">
        <v>0</v>
      </c>
      <c r="K1579" s="40">
        <v>0</v>
      </c>
      <c r="L1579" s="39">
        <v>0</v>
      </c>
      <c r="M1579" s="39">
        <v>0</v>
      </c>
      <c r="N1579" s="39">
        <v>0</v>
      </c>
      <c r="O1579" s="39">
        <v>140850</v>
      </c>
      <c r="P1579" s="39">
        <v>0</v>
      </c>
      <c r="Q1579" s="39">
        <v>0</v>
      </c>
      <c r="R1579" s="39">
        <v>0</v>
      </c>
      <c r="S1579" s="39">
        <v>0</v>
      </c>
      <c r="T1579" s="39">
        <v>0</v>
      </c>
      <c r="U1579" s="39">
        <v>0</v>
      </c>
      <c r="V1579" s="39">
        <v>0</v>
      </c>
      <c r="W1579" s="39">
        <v>0</v>
      </c>
      <c r="X1579" s="39">
        <v>0</v>
      </c>
      <c r="Y1579" s="39">
        <v>0</v>
      </c>
      <c r="Z1579" s="39">
        <v>0</v>
      </c>
      <c r="AA1579" s="39">
        <v>0</v>
      </c>
      <c r="AB1579" s="41">
        <v>2021</v>
      </c>
    </row>
    <row r="1580" spans="1:28" ht="35.25" customHeight="1">
      <c r="A1580" s="11">
        <v>1</v>
      </c>
      <c r="B1580" s="2">
        <f>SUBTOTAL(103,$A$800:A1580)</f>
        <v>765</v>
      </c>
      <c r="C1580" s="8" t="s">
        <v>1110</v>
      </c>
      <c r="D1580" s="36">
        <f t="shared" si="83"/>
        <v>389000</v>
      </c>
      <c r="E1580" s="39">
        <v>0</v>
      </c>
      <c r="F1580" s="39">
        <v>0</v>
      </c>
      <c r="G1580" s="39">
        <v>0</v>
      </c>
      <c r="H1580" s="39">
        <v>0</v>
      </c>
      <c r="I1580" s="39">
        <v>0</v>
      </c>
      <c r="J1580" s="39">
        <v>0</v>
      </c>
      <c r="K1580" s="40">
        <v>0</v>
      </c>
      <c r="L1580" s="39">
        <v>0</v>
      </c>
      <c r="M1580" s="39">
        <v>0</v>
      </c>
      <c r="N1580" s="39">
        <v>0</v>
      </c>
      <c r="O1580" s="39">
        <v>389000</v>
      </c>
      <c r="P1580" s="39">
        <v>0</v>
      </c>
      <c r="Q1580" s="39">
        <v>0</v>
      </c>
      <c r="R1580" s="39">
        <v>0</v>
      </c>
      <c r="S1580" s="39">
        <v>0</v>
      </c>
      <c r="T1580" s="39">
        <v>0</v>
      </c>
      <c r="U1580" s="39">
        <v>0</v>
      </c>
      <c r="V1580" s="39">
        <v>0</v>
      </c>
      <c r="W1580" s="39">
        <v>0</v>
      </c>
      <c r="X1580" s="39">
        <v>0</v>
      </c>
      <c r="Y1580" s="39">
        <v>0</v>
      </c>
      <c r="Z1580" s="39">
        <v>0</v>
      </c>
      <c r="AA1580" s="39">
        <v>0</v>
      </c>
      <c r="AB1580" s="41">
        <v>2021</v>
      </c>
    </row>
    <row r="1581" spans="1:28" ht="35.25" customHeight="1">
      <c r="A1581" s="11">
        <v>1</v>
      </c>
      <c r="B1581" s="2">
        <f>SUBTOTAL(103,$A$800:A1581)</f>
        <v>766</v>
      </c>
      <c r="C1581" s="8" t="s">
        <v>481</v>
      </c>
      <c r="D1581" s="36">
        <f t="shared" si="83"/>
        <v>85000</v>
      </c>
      <c r="E1581" s="39">
        <v>0</v>
      </c>
      <c r="F1581" s="39">
        <v>0</v>
      </c>
      <c r="G1581" s="39">
        <v>0</v>
      </c>
      <c r="H1581" s="39">
        <v>0</v>
      </c>
      <c r="I1581" s="39">
        <v>0</v>
      </c>
      <c r="J1581" s="39">
        <v>0</v>
      </c>
      <c r="K1581" s="40">
        <v>0</v>
      </c>
      <c r="L1581" s="39">
        <v>0</v>
      </c>
      <c r="M1581" s="39">
        <v>0</v>
      </c>
      <c r="N1581" s="39">
        <v>0</v>
      </c>
      <c r="O1581" s="39">
        <v>85000</v>
      </c>
      <c r="P1581" s="39">
        <v>0</v>
      </c>
      <c r="Q1581" s="39">
        <v>0</v>
      </c>
      <c r="R1581" s="39">
        <v>0</v>
      </c>
      <c r="S1581" s="39">
        <v>0</v>
      </c>
      <c r="T1581" s="39">
        <v>0</v>
      </c>
      <c r="U1581" s="39">
        <v>0</v>
      </c>
      <c r="V1581" s="39">
        <v>0</v>
      </c>
      <c r="W1581" s="39">
        <v>0</v>
      </c>
      <c r="X1581" s="39">
        <v>0</v>
      </c>
      <c r="Y1581" s="39">
        <v>0</v>
      </c>
      <c r="Z1581" s="39">
        <v>0</v>
      </c>
      <c r="AA1581" s="39">
        <v>0</v>
      </c>
      <c r="AB1581" s="41">
        <v>2021</v>
      </c>
    </row>
    <row r="1582" spans="1:28" ht="35.25" customHeight="1">
      <c r="A1582" s="11">
        <v>1</v>
      </c>
      <c r="B1582" s="2">
        <f>SUBTOTAL(103,$A$800:A1582)</f>
        <v>767</v>
      </c>
      <c r="C1582" s="8" t="s">
        <v>1240</v>
      </c>
      <c r="D1582" s="36">
        <f t="shared" si="83"/>
        <v>608999</v>
      </c>
      <c r="E1582" s="39">
        <v>0</v>
      </c>
      <c r="F1582" s="39">
        <v>0</v>
      </c>
      <c r="G1582" s="39">
        <v>0</v>
      </c>
      <c r="H1582" s="39">
        <v>0</v>
      </c>
      <c r="I1582" s="39">
        <v>608999</v>
      </c>
      <c r="J1582" s="39">
        <v>0</v>
      </c>
      <c r="K1582" s="40">
        <v>0</v>
      </c>
      <c r="L1582" s="39">
        <v>0</v>
      </c>
      <c r="M1582" s="39">
        <v>0</v>
      </c>
      <c r="N1582" s="39">
        <v>0</v>
      </c>
      <c r="O1582" s="39">
        <v>0</v>
      </c>
      <c r="P1582" s="39">
        <v>0</v>
      </c>
      <c r="Q1582" s="39">
        <v>0</v>
      </c>
      <c r="R1582" s="39">
        <v>0</v>
      </c>
      <c r="S1582" s="39">
        <v>0</v>
      </c>
      <c r="T1582" s="39">
        <v>0</v>
      </c>
      <c r="U1582" s="39">
        <v>0</v>
      </c>
      <c r="V1582" s="39">
        <v>0</v>
      </c>
      <c r="W1582" s="39">
        <v>0</v>
      </c>
      <c r="X1582" s="39">
        <v>0</v>
      </c>
      <c r="Y1582" s="39">
        <v>0</v>
      </c>
      <c r="Z1582" s="39">
        <v>0</v>
      </c>
      <c r="AA1582" s="39">
        <v>0</v>
      </c>
      <c r="AB1582" s="41">
        <v>2021</v>
      </c>
    </row>
    <row r="1583" spans="1:28" ht="35.25" customHeight="1">
      <c r="A1583" s="11">
        <v>1</v>
      </c>
      <c r="B1583" s="2">
        <f>SUBTOTAL(103,$A$800:A1583)</f>
        <v>768</v>
      </c>
      <c r="C1583" s="8" t="s">
        <v>1241</v>
      </c>
      <c r="D1583" s="36">
        <f t="shared" si="83"/>
        <v>679525</v>
      </c>
      <c r="E1583" s="39">
        <v>403031</v>
      </c>
      <c r="F1583" s="39">
        <v>0</v>
      </c>
      <c r="G1583" s="39">
        <v>0</v>
      </c>
      <c r="H1583" s="39">
        <v>0</v>
      </c>
      <c r="I1583" s="39">
        <v>0</v>
      </c>
      <c r="J1583" s="39">
        <v>0</v>
      </c>
      <c r="K1583" s="40">
        <v>0</v>
      </c>
      <c r="L1583" s="39">
        <v>0</v>
      </c>
      <c r="M1583" s="39">
        <v>0</v>
      </c>
      <c r="N1583" s="39">
        <v>0</v>
      </c>
      <c r="O1583" s="39">
        <v>276494</v>
      </c>
      <c r="P1583" s="39">
        <v>0</v>
      </c>
      <c r="Q1583" s="39">
        <v>0</v>
      </c>
      <c r="R1583" s="39">
        <v>0</v>
      </c>
      <c r="S1583" s="39">
        <v>0</v>
      </c>
      <c r="T1583" s="39">
        <v>0</v>
      </c>
      <c r="U1583" s="39">
        <v>0</v>
      </c>
      <c r="V1583" s="39">
        <v>0</v>
      </c>
      <c r="W1583" s="39">
        <v>0</v>
      </c>
      <c r="X1583" s="39">
        <v>0</v>
      </c>
      <c r="Y1583" s="39">
        <v>0</v>
      </c>
      <c r="Z1583" s="39">
        <v>0</v>
      </c>
      <c r="AA1583" s="39">
        <v>0</v>
      </c>
      <c r="AB1583" s="41">
        <v>2021</v>
      </c>
    </row>
    <row r="1584" spans="1:28" ht="35.25" customHeight="1">
      <c r="A1584" s="11">
        <v>1</v>
      </c>
      <c r="B1584" s="2">
        <f>SUBTOTAL(103,$A$800:A1584)</f>
        <v>769</v>
      </c>
      <c r="C1584" s="8" t="s">
        <v>195</v>
      </c>
      <c r="D1584" s="36">
        <f t="shared" si="83"/>
        <v>1323663.42</v>
      </c>
      <c r="E1584" s="39">
        <v>0</v>
      </c>
      <c r="F1584" s="39">
        <v>0</v>
      </c>
      <c r="G1584" s="39">
        <v>0</v>
      </c>
      <c r="H1584" s="39">
        <v>0</v>
      </c>
      <c r="I1584" s="39">
        <v>0</v>
      </c>
      <c r="J1584" s="39">
        <v>0</v>
      </c>
      <c r="K1584" s="40">
        <v>0</v>
      </c>
      <c r="L1584" s="39">
        <v>0</v>
      </c>
      <c r="M1584" s="39">
        <v>1323663.42</v>
      </c>
      <c r="N1584" s="39">
        <v>0</v>
      </c>
      <c r="O1584" s="39">
        <v>0</v>
      </c>
      <c r="P1584" s="39">
        <v>0</v>
      </c>
      <c r="Q1584" s="39">
        <v>0</v>
      </c>
      <c r="R1584" s="39">
        <v>0</v>
      </c>
      <c r="S1584" s="39">
        <v>0</v>
      </c>
      <c r="T1584" s="39">
        <v>0</v>
      </c>
      <c r="U1584" s="39">
        <v>0</v>
      </c>
      <c r="V1584" s="39">
        <v>0</v>
      </c>
      <c r="W1584" s="39">
        <v>0</v>
      </c>
      <c r="X1584" s="39">
        <v>0</v>
      </c>
      <c r="Y1584" s="39">
        <v>0</v>
      </c>
      <c r="Z1584" s="39">
        <v>0</v>
      </c>
      <c r="AA1584" s="39">
        <v>0</v>
      </c>
      <c r="AB1584" s="41">
        <v>2021</v>
      </c>
    </row>
    <row r="1585" spans="1:28" ht="35.25" customHeight="1">
      <c r="A1585" s="11">
        <v>1</v>
      </c>
      <c r="B1585" s="2">
        <f>SUBTOTAL(103,$A$800:A1585)</f>
        <v>770</v>
      </c>
      <c r="C1585" s="8" t="s">
        <v>792</v>
      </c>
      <c r="D1585" s="36">
        <f t="shared" si="83"/>
        <v>283000</v>
      </c>
      <c r="E1585" s="39">
        <v>0</v>
      </c>
      <c r="F1585" s="39">
        <v>283000</v>
      </c>
      <c r="G1585" s="39">
        <v>0</v>
      </c>
      <c r="H1585" s="39">
        <v>0</v>
      </c>
      <c r="I1585" s="39">
        <v>0</v>
      </c>
      <c r="J1585" s="39">
        <v>0</v>
      </c>
      <c r="K1585" s="40">
        <v>0</v>
      </c>
      <c r="L1585" s="39">
        <v>0</v>
      </c>
      <c r="M1585" s="39">
        <v>0</v>
      </c>
      <c r="N1585" s="39">
        <v>0</v>
      </c>
      <c r="O1585" s="39">
        <v>0</v>
      </c>
      <c r="P1585" s="39">
        <v>0</v>
      </c>
      <c r="Q1585" s="39">
        <v>0</v>
      </c>
      <c r="R1585" s="39">
        <v>0</v>
      </c>
      <c r="S1585" s="39">
        <v>0</v>
      </c>
      <c r="T1585" s="39">
        <v>0</v>
      </c>
      <c r="U1585" s="39">
        <v>0</v>
      </c>
      <c r="V1585" s="39">
        <v>0</v>
      </c>
      <c r="W1585" s="39">
        <v>0</v>
      </c>
      <c r="X1585" s="39">
        <v>0</v>
      </c>
      <c r="Y1585" s="39">
        <v>0</v>
      </c>
      <c r="Z1585" s="39">
        <v>0</v>
      </c>
      <c r="AA1585" s="39">
        <v>0</v>
      </c>
      <c r="AB1585" s="41">
        <v>2021</v>
      </c>
    </row>
    <row r="1586" spans="1:28" ht="35.25" customHeight="1">
      <c r="A1586" s="11">
        <v>1</v>
      </c>
      <c r="B1586" s="2">
        <f>SUBTOTAL(103,$A$800:A1586)</f>
        <v>771</v>
      </c>
      <c r="C1586" s="8" t="s">
        <v>1111</v>
      </c>
      <c r="D1586" s="36">
        <f t="shared" si="83"/>
        <v>563000</v>
      </c>
      <c r="E1586" s="39">
        <v>0</v>
      </c>
      <c r="F1586" s="39">
        <v>0</v>
      </c>
      <c r="G1586" s="39">
        <v>0</v>
      </c>
      <c r="H1586" s="39">
        <v>0</v>
      </c>
      <c r="I1586" s="39">
        <v>0</v>
      </c>
      <c r="J1586" s="39">
        <v>0</v>
      </c>
      <c r="K1586" s="40">
        <v>0</v>
      </c>
      <c r="L1586" s="39">
        <v>0</v>
      </c>
      <c r="M1586" s="39">
        <v>0</v>
      </c>
      <c r="N1586" s="39">
        <v>0</v>
      </c>
      <c r="O1586" s="39">
        <v>563000</v>
      </c>
      <c r="P1586" s="39">
        <v>0</v>
      </c>
      <c r="Q1586" s="39">
        <v>0</v>
      </c>
      <c r="R1586" s="39">
        <v>0</v>
      </c>
      <c r="S1586" s="39">
        <v>0</v>
      </c>
      <c r="T1586" s="39">
        <v>0</v>
      </c>
      <c r="U1586" s="39">
        <v>0</v>
      </c>
      <c r="V1586" s="39">
        <v>0</v>
      </c>
      <c r="W1586" s="39">
        <v>0</v>
      </c>
      <c r="X1586" s="39">
        <v>0</v>
      </c>
      <c r="Y1586" s="39">
        <v>0</v>
      </c>
      <c r="Z1586" s="39">
        <v>0</v>
      </c>
      <c r="AA1586" s="39">
        <v>0</v>
      </c>
      <c r="AB1586" s="41">
        <v>2021</v>
      </c>
    </row>
    <row r="1587" spans="1:28" ht="35.25" customHeight="1">
      <c r="A1587" s="11">
        <v>1</v>
      </c>
      <c r="B1587" s="2">
        <f>SUBTOTAL(103,$A$800:A1587)</f>
        <v>772</v>
      </c>
      <c r="C1587" s="8" t="s">
        <v>638</v>
      </c>
      <c r="D1587" s="36">
        <f t="shared" si="83"/>
        <v>408603</v>
      </c>
      <c r="E1587" s="39">
        <v>0</v>
      </c>
      <c r="F1587" s="39">
        <v>0</v>
      </c>
      <c r="G1587" s="39">
        <v>0</v>
      </c>
      <c r="H1587" s="39">
        <v>0</v>
      </c>
      <c r="I1587" s="39">
        <v>0</v>
      </c>
      <c r="J1587" s="39">
        <v>0</v>
      </c>
      <c r="K1587" s="40">
        <v>0</v>
      </c>
      <c r="L1587" s="39">
        <v>0</v>
      </c>
      <c r="M1587" s="39">
        <v>0</v>
      </c>
      <c r="N1587" s="39">
        <v>0</v>
      </c>
      <c r="O1587" s="39">
        <v>408603</v>
      </c>
      <c r="P1587" s="39">
        <v>0</v>
      </c>
      <c r="Q1587" s="39">
        <v>0</v>
      </c>
      <c r="R1587" s="39">
        <v>0</v>
      </c>
      <c r="S1587" s="39">
        <v>0</v>
      </c>
      <c r="T1587" s="39">
        <v>0</v>
      </c>
      <c r="U1587" s="39">
        <v>0</v>
      </c>
      <c r="V1587" s="39">
        <v>0</v>
      </c>
      <c r="W1587" s="39">
        <v>0</v>
      </c>
      <c r="X1587" s="39">
        <v>0</v>
      </c>
      <c r="Y1587" s="39">
        <v>0</v>
      </c>
      <c r="Z1587" s="39">
        <v>0</v>
      </c>
      <c r="AA1587" s="39">
        <v>0</v>
      </c>
      <c r="AB1587" s="41" t="s">
        <v>1212</v>
      </c>
    </row>
    <row r="1588" spans="1:28" ht="35.25" customHeight="1">
      <c r="A1588" s="11">
        <v>1</v>
      </c>
      <c r="B1588" s="2">
        <f>SUBTOTAL(103,$A$800:A1588)</f>
        <v>773</v>
      </c>
      <c r="C1588" s="8" t="s">
        <v>335</v>
      </c>
      <c r="D1588" s="36">
        <f t="shared" si="83"/>
        <v>446707</v>
      </c>
      <c r="E1588" s="39">
        <v>0</v>
      </c>
      <c r="F1588" s="39">
        <v>0</v>
      </c>
      <c r="G1588" s="39">
        <v>0</v>
      </c>
      <c r="H1588" s="39">
        <v>0</v>
      </c>
      <c r="I1588" s="39">
        <v>0</v>
      </c>
      <c r="J1588" s="39">
        <v>0</v>
      </c>
      <c r="K1588" s="40">
        <v>0</v>
      </c>
      <c r="L1588" s="39">
        <v>0</v>
      </c>
      <c r="M1588" s="39">
        <v>0</v>
      </c>
      <c r="N1588" s="39">
        <v>446707</v>
      </c>
      <c r="O1588" s="39">
        <v>0</v>
      </c>
      <c r="P1588" s="39">
        <v>0</v>
      </c>
      <c r="Q1588" s="39">
        <v>0</v>
      </c>
      <c r="R1588" s="39">
        <v>0</v>
      </c>
      <c r="S1588" s="39">
        <v>0</v>
      </c>
      <c r="T1588" s="39">
        <v>0</v>
      </c>
      <c r="U1588" s="39">
        <v>0</v>
      </c>
      <c r="V1588" s="39">
        <v>0</v>
      </c>
      <c r="W1588" s="39">
        <v>0</v>
      </c>
      <c r="X1588" s="39">
        <v>0</v>
      </c>
      <c r="Y1588" s="39">
        <v>0</v>
      </c>
      <c r="Z1588" s="39">
        <v>0</v>
      </c>
      <c r="AA1588" s="39">
        <v>0</v>
      </c>
      <c r="AB1588" s="41" t="s">
        <v>1212</v>
      </c>
    </row>
    <row r="1589" spans="1:28" ht="35.25" customHeight="1">
      <c r="A1589" s="11">
        <v>1</v>
      </c>
      <c r="B1589" s="2">
        <f>SUBTOTAL(103,$A$800:A1589)</f>
        <v>774</v>
      </c>
      <c r="C1589" s="8" t="s">
        <v>1112</v>
      </c>
      <c r="D1589" s="36">
        <f t="shared" si="83"/>
        <v>50000</v>
      </c>
      <c r="E1589" s="39">
        <v>0</v>
      </c>
      <c r="F1589" s="39">
        <v>0</v>
      </c>
      <c r="G1589" s="39">
        <v>0</v>
      </c>
      <c r="H1589" s="39">
        <v>0</v>
      </c>
      <c r="I1589" s="39">
        <v>0</v>
      </c>
      <c r="J1589" s="39">
        <v>0</v>
      </c>
      <c r="K1589" s="40">
        <v>0</v>
      </c>
      <c r="L1589" s="39">
        <v>0</v>
      </c>
      <c r="M1589" s="39">
        <v>0</v>
      </c>
      <c r="N1589" s="39">
        <v>0</v>
      </c>
      <c r="O1589" s="39">
        <v>50000</v>
      </c>
      <c r="P1589" s="39">
        <v>0</v>
      </c>
      <c r="Q1589" s="39">
        <v>0</v>
      </c>
      <c r="R1589" s="39">
        <v>0</v>
      </c>
      <c r="S1589" s="39">
        <v>0</v>
      </c>
      <c r="T1589" s="39">
        <v>0</v>
      </c>
      <c r="U1589" s="39">
        <v>0</v>
      </c>
      <c r="V1589" s="39">
        <v>0</v>
      </c>
      <c r="W1589" s="39">
        <v>0</v>
      </c>
      <c r="X1589" s="39">
        <v>0</v>
      </c>
      <c r="Y1589" s="39">
        <v>0</v>
      </c>
      <c r="Z1589" s="39">
        <v>0</v>
      </c>
      <c r="AA1589" s="39">
        <v>0</v>
      </c>
      <c r="AB1589" s="41">
        <v>2021</v>
      </c>
    </row>
    <row r="1590" spans="1:28" ht="35.25" customHeight="1">
      <c r="A1590" s="11">
        <v>1</v>
      </c>
      <c r="B1590" s="2">
        <f>SUBTOTAL(103,$A$800:A1590)</f>
        <v>775</v>
      </c>
      <c r="C1590" s="8" t="s">
        <v>261</v>
      </c>
      <c r="D1590" s="36">
        <f t="shared" si="83"/>
        <v>625010</v>
      </c>
      <c r="E1590" s="39">
        <v>0</v>
      </c>
      <c r="F1590" s="39">
        <v>0</v>
      </c>
      <c r="G1590" s="39">
        <v>0</v>
      </c>
      <c r="H1590" s="39">
        <v>0</v>
      </c>
      <c r="I1590" s="39">
        <v>0</v>
      </c>
      <c r="J1590" s="39">
        <v>0</v>
      </c>
      <c r="K1590" s="40">
        <v>0</v>
      </c>
      <c r="L1590" s="39">
        <v>0</v>
      </c>
      <c r="M1590" s="39">
        <v>0</v>
      </c>
      <c r="N1590" s="39">
        <v>0</v>
      </c>
      <c r="O1590" s="39">
        <v>625010</v>
      </c>
      <c r="P1590" s="39">
        <v>0</v>
      </c>
      <c r="Q1590" s="39">
        <v>0</v>
      </c>
      <c r="R1590" s="39">
        <v>0</v>
      </c>
      <c r="S1590" s="39">
        <v>0</v>
      </c>
      <c r="T1590" s="39">
        <v>0</v>
      </c>
      <c r="U1590" s="39">
        <v>0</v>
      </c>
      <c r="V1590" s="39">
        <v>0</v>
      </c>
      <c r="W1590" s="39">
        <v>0</v>
      </c>
      <c r="X1590" s="39">
        <v>0</v>
      </c>
      <c r="Y1590" s="39">
        <v>0</v>
      </c>
      <c r="Z1590" s="39">
        <v>0</v>
      </c>
      <c r="AA1590" s="39">
        <v>0</v>
      </c>
      <c r="AB1590" s="41" t="s">
        <v>1212</v>
      </c>
    </row>
    <row r="1591" spans="1:28" ht="35.25" customHeight="1">
      <c r="A1591" s="11">
        <v>1</v>
      </c>
      <c r="B1591" s="2">
        <f>SUBTOTAL(103,$A$800:A1591)</f>
        <v>776</v>
      </c>
      <c r="C1591" s="8" t="s">
        <v>575</v>
      </c>
      <c r="D1591" s="36">
        <f t="shared" si="83"/>
        <v>457092</v>
      </c>
      <c r="E1591" s="39">
        <v>0</v>
      </c>
      <c r="F1591" s="39">
        <v>0</v>
      </c>
      <c r="G1591" s="39">
        <v>0</v>
      </c>
      <c r="H1591" s="39">
        <v>0</v>
      </c>
      <c r="I1591" s="39">
        <v>0</v>
      </c>
      <c r="J1591" s="39">
        <v>0</v>
      </c>
      <c r="K1591" s="40">
        <v>0</v>
      </c>
      <c r="L1591" s="39">
        <v>0</v>
      </c>
      <c r="M1591" s="39">
        <v>0</v>
      </c>
      <c r="N1591" s="39">
        <v>0</v>
      </c>
      <c r="O1591" s="39">
        <v>457092</v>
      </c>
      <c r="P1591" s="39">
        <v>0</v>
      </c>
      <c r="Q1591" s="39">
        <v>0</v>
      </c>
      <c r="R1591" s="39">
        <v>0</v>
      </c>
      <c r="S1591" s="39">
        <v>0</v>
      </c>
      <c r="T1591" s="39">
        <v>0</v>
      </c>
      <c r="U1591" s="39">
        <v>0</v>
      </c>
      <c r="V1591" s="39">
        <v>0</v>
      </c>
      <c r="W1591" s="39">
        <v>0</v>
      </c>
      <c r="X1591" s="39">
        <v>0</v>
      </c>
      <c r="Y1591" s="39">
        <v>0</v>
      </c>
      <c r="Z1591" s="39">
        <v>0</v>
      </c>
      <c r="AA1591" s="39">
        <v>0</v>
      </c>
      <c r="AB1591" s="41">
        <v>2021</v>
      </c>
    </row>
    <row r="1592" spans="1:28" ht="35.25" customHeight="1">
      <c r="A1592" s="11">
        <v>1</v>
      </c>
      <c r="B1592" s="2">
        <f>SUBTOTAL(103,$A$800:A1592)</f>
        <v>777</v>
      </c>
      <c r="C1592" s="8" t="s">
        <v>482</v>
      </c>
      <c r="D1592" s="36">
        <f t="shared" si="83"/>
        <v>592621</v>
      </c>
      <c r="E1592" s="39">
        <v>0</v>
      </c>
      <c r="F1592" s="39">
        <v>0</v>
      </c>
      <c r="G1592" s="39">
        <v>0</v>
      </c>
      <c r="H1592" s="39">
        <v>0</v>
      </c>
      <c r="I1592" s="39">
        <v>0</v>
      </c>
      <c r="J1592" s="39">
        <v>0</v>
      </c>
      <c r="K1592" s="40">
        <v>0</v>
      </c>
      <c r="L1592" s="39">
        <v>0</v>
      </c>
      <c r="M1592" s="39">
        <v>0</v>
      </c>
      <c r="N1592" s="39">
        <v>0</v>
      </c>
      <c r="O1592" s="39">
        <v>592621</v>
      </c>
      <c r="P1592" s="39">
        <v>0</v>
      </c>
      <c r="Q1592" s="39">
        <v>0</v>
      </c>
      <c r="R1592" s="39">
        <v>0</v>
      </c>
      <c r="S1592" s="39">
        <v>0</v>
      </c>
      <c r="T1592" s="39">
        <v>0</v>
      </c>
      <c r="U1592" s="39">
        <v>0</v>
      </c>
      <c r="V1592" s="39">
        <v>0</v>
      </c>
      <c r="W1592" s="39">
        <v>0</v>
      </c>
      <c r="X1592" s="39">
        <v>0</v>
      </c>
      <c r="Y1592" s="39">
        <v>0</v>
      </c>
      <c r="Z1592" s="39">
        <v>0</v>
      </c>
      <c r="AA1592" s="39">
        <v>0</v>
      </c>
      <c r="AB1592" s="41">
        <v>2021</v>
      </c>
    </row>
    <row r="1593" spans="1:28" ht="35.25" customHeight="1">
      <c r="A1593" s="11">
        <v>1</v>
      </c>
      <c r="B1593" s="2">
        <f>SUBTOTAL(103,$A$800:A1593)</f>
        <v>778</v>
      </c>
      <c r="C1593" s="8" t="s">
        <v>576</v>
      </c>
      <c r="D1593" s="36">
        <f t="shared" si="83"/>
        <v>296466</v>
      </c>
      <c r="E1593" s="39">
        <v>0</v>
      </c>
      <c r="F1593" s="39">
        <v>0</v>
      </c>
      <c r="G1593" s="39">
        <v>0</v>
      </c>
      <c r="H1593" s="39">
        <v>0</v>
      </c>
      <c r="I1593" s="39">
        <v>0</v>
      </c>
      <c r="J1593" s="39">
        <v>0</v>
      </c>
      <c r="K1593" s="40">
        <v>0</v>
      </c>
      <c r="L1593" s="39">
        <v>0</v>
      </c>
      <c r="M1593" s="39">
        <v>0</v>
      </c>
      <c r="N1593" s="39">
        <v>0</v>
      </c>
      <c r="O1593" s="39">
        <v>296466</v>
      </c>
      <c r="P1593" s="39">
        <v>0</v>
      </c>
      <c r="Q1593" s="39">
        <v>0</v>
      </c>
      <c r="R1593" s="39">
        <v>0</v>
      </c>
      <c r="S1593" s="39">
        <v>0</v>
      </c>
      <c r="T1593" s="39">
        <v>0</v>
      </c>
      <c r="U1593" s="39">
        <v>0</v>
      </c>
      <c r="V1593" s="39">
        <v>0</v>
      </c>
      <c r="W1593" s="39">
        <v>0</v>
      </c>
      <c r="X1593" s="39">
        <v>0</v>
      </c>
      <c r="Y1593" s="39">
        <v>0</v>
      </c>
      <c r="Z1593" s="39">
        <v>0</v>
      </c>
      <c r="AA1593" s="39">
        <v>0</v>
      </c>
      <c r="AB1593" s="41">
        <v>2021</v>
      </c>
    </row>
    <row r="1594" spans="1:28" ht="35.25" customHeight="1">
      <c r="A1594" s="11">
        <v>1</v>
      </c>
      <c r="B1594" s="2">
        <f>SUBTOTAL(103,$A$800:A1594)</f>
        <v>779</v>
      </c>
      <c r="C1594" s="8" t="s">
        <v>1329</v>
      </c>
      <c r="D1594" s="36">
        <f t="shared" si="83"/>
        <v>1733184</v>
      </c>
      <c r="E1594" s="39">
        <v>0</v>
      </c>
      <c r="F1594" s="39">
        <v>0</v>
      </c>
      <c r="G1594" s="39">
        <v>0</v>
      </c>
      <c r="H1594" s="39">
        <v>0</v>
      </c>
      <c r="I1594" s="39">
        <v>0</v>
      </c>
      <c r="J1594" s="39">
        <v>0</v>
      </c>
      <c r="K1594" s="40">
        <v>0</v>
      </c>
      <c r="L1594" s="39">
        <v>0</v>
      </c>
      <c r="M1594" s="39">
        <v>0</v>
      </c>
      <c r="N1594" s="39">
        <v>0</v>
      </c>
      <c r="O1594" s="39">
        <v>1733184</v>
      </c>
      <c r="P1594" s="39">
        <v>0</v>
      </c>
      <c r="Q1594" s="39">
        <v>0</v>
      </c>
      <c r="R1594" s="39">
        <v>0</v>
      </c>
      <c r="S1594" s="39">
        <v>0</v>
      </c>
      <c r="T1594" s="39">
        <v>0</v>
      </c>
      <c r="U1594" s="39">
        <v>0</v>
      </c>
      <c r="V1594" s="39">
        <v>0</v>
      </c>
      <c r="W1594" s="39">
        <v>0</v>
      </c>
      <c r="X1594" s="39">
        <v>0</v>
      </c>
      <c r="Y1594" s="39">
        <v>0</v>
      </c>
      <c r="Z1594" s="39">
        <v>0</v>
      </c>
      <c r="AA1594" s="39">
        <v>0</v>
      </c>
      <c r="AB1594" s="41" t="s">
        <v>1212</v>
      </c>
    </row>
    <row r="1595" spans="1:28" ht="35.25" customHeight="1">
      <c r="A1595" s="11">
        <v>1</v>
      </c>
      <c r="B1595" s="2">
        <f>SUBTOTAL(103,$A$800:A1595)</f>
        <v>780</v>
      </c>
      <c r="C1595" s="8" t="s">
        <v>537</v>
      </c>
      <c r="D1595" s="36">
        <f t="shared" si="83"/>
        <v>20186</v>
      </c>
      <c r="E1595" s="39">
        <v>0</v>
      </c>
      <c r="F1595" s="39">
        <v>0</v>
      </c>
      <c r="G1595" s="39">
        <v>0</v>
      </c>
      <c r="H1595" s="39">
        <v>0</v>
      </c>
      <c r="I1595" s="39">
        <v>0</v>
      </c>
      <c r="J1595" s="39">
        <v>0</v>
      </c>
      <c r="K1595" s="40">
        <v>0</v>
      </c>
      <c r="L1595" s="39">
        <v>0</v>
      </c>
      <c r="M1595" s="39">
        <v>0</v>
      </c>
      <c r="N1595" s="39">
        <v>0</v>
      </c>
      <c r="O1595" s="39">
        <v>20186</v>
      </c>
      <c r="P1595" s="39">
        <v>0</v>
      </c>
      <c r="Q1595" s="39">
        <v>0</v>
      </c>
      <c r="R1595" s="39">
        <v>0</v>
      </c>
      <c r="S1595" s="39">
        <v>0</v>
      </c>
      <c r="T1595" s="39">
        <v>0</v>
      </c>
      <c r="U1595" s="39">
        <v>0</v>
      </c>
      <c r="V1595" s="39">
        <v>0</v>
      </c>
      <c r="W1595" s="39">
        <v>0</v>
      </c>
      <c r="X1595" s="39">
        <v>0</v>
      </c>
      <c r="Y1595" s="39">
        <v>0</v>
      </c>
      <c r="Z1595" s="39">
        <v>0</v>
      </c>
      <c r="AA1595" s="39">
        <v>0</v>
      </c>
      <c r="AB1595" s="41">
        <v>2021</v>
      </c>
    </row>
    <row r="1596" spans="1:28" ht="35.25" customHeight="1">
      <c r="A1596" s="11">
        <v>1</v>
      </c>
      <c r="B1596" s="2">
        <f>SUBTOTAL(103,$A$800:A1596)</f>
        <v>781</v>
      </c>
      <c r="C1596" s="8" t="s">
        <v>198</v>
      </c>
      <c r="D1596" s="36">
        <f t="shared" si="83"/>
        <v>413008</v>
      </c>
      <c r="E1596" s="39">
        <v>0</v>
      </c>
      <c r="F1596" s="39">
        <v>0</v>
      </c>
      <c r="G1596" s="39">
        <v>0</v>
      </c>
      <c r="H1596" s="39">
        <v>413008</v>
      </c>
      <c r="I1596" s="39">
        <v>0</v>
      </c>
      <c r="J1596" s="39">
        <v>0</v>
      </c>
      <c r="K1596" s="40">
        <v>0</v>
      </c>
      <c r="L1596" s="39">
        <v>0</v>
      </c>
      <c r="M1596" s="39">
        <v>0</v>
      </c>
      <c r="N1596" s="39">
        <v>0</v>
      </c>
      <c r="O1596" s="39">
        <v>0</v>
      </c>
      <c r="P1596" s="39">
        <v>0</v>
      </c>
      <c r="Q1596" s="39">
        <v>0</v>
      </c>
      <c r="R1596" s="39">
        <v>0</v>
      </c>
      <c r="S1596" s="39">
        <v>0</v>
      </c>
      <c r="T1596" s="39">
        <v>0</v>
      </c>
      <c r="U1596" s="39">
        <v>0</v>
      </c>
      <c r="V1596" s="39">
        <v>0</v>
      </c>
      <c r="W1596" s="39">
        <v>0</v>
      </c>
      <c r="X1596" s="39">
        <v>0</v>
      </c>
      <c r="Y1596" s="39">
        <v>0</v>
      </c>
      <c r="Z1596" s="39">
        <v>0</v>
      </c>
      <c r="AA1596" s="39">
        <v>0</v>
      </c>
      <c r="AB1596" s="41">
        <v>2021</v>
      </c>
    </row>
    <row r="1597" spans="1:28" ht="35.25" customHeight="1">
      <c r="A1597" s="11">
        <v>1</v>
      </c>
      <c r="B1597" s="2">
        <f>SUBTOTAL(103,$A$800:A1597)</f>
        <v>782</v>
      </c>
      <c r="C1597" s="8" t="s">
        <v>735</v>
      </c>
      <c r="D1597" s="36">
        <f t="shared" si="83"/>
        <v>40000</v>
      </c>
      <c r="E1597" s="39">
        <v>0</v>
      </c>
      <c r="F1597" s="39">
        <v>0</v>
      </c>
      <c r="G1597" s="39">
        <v>0</v>
      </c>
      <c r="H1597" s="39">
        <v>0</v>
      </c>
      <c r="I1597" s="39">
        <v>0</v>
      </c>
      <c r="J1597" s="39">
        <v>0</v>
      </c>
      <c r="K1597" s="40">
        <v>0</v>
      </c>
      <c r="L1597" s="39">
        <v>0</v>
      </c>
      <c r="M1597" s="39">
        <v>0</v>
      </c>
      <c r="N1597" s="39">
        <v>0</v>
      </c>
      <c r="O1597" s="39">
        <v>40000</v>
      </c>
      <c r="P1597" s="39">
        <v>0</v>
      </c>
      <c r="Q1597" s="39">
        <v>0</v>
      </c>
      <c r="R1597" s="39">
        <v>0</v>
      </c>
      <c r="S1597" s="39">
        <v>0</v>
      </c>
      <c r="T1597" s="39">
        <v>0</v>
      </c>
      <c r="U1597" s="39">
        <v>0</v>
      </c>
      <c r="V1597" s="39">
        <v>0</v>
      </c>
      <c r="W1597" s="39">
        <v>0</v>
      </c>
      <c r="X1597" s="39">
        <v>0</v>
      </c>
      <c r="Y1597" s="39">
        <v>0</v>
      </c>
      <c r="Z1597" s="39">
        <v>0</v>
      </c>
      <c r="AA1597" s="39">
        <v>0</v>
      </c>
      <c r="AB1597" s="41">
        <v>2021</v>
      </c>
    </row>
    <row r="1598" spans="1:28" ht="35.25" customHeight="1">
      <c r="A1598" s="11">
        <v>1</v>
      </c>
      <c r="B1598" s="2">
        <f>SUBTOTAL(103,$A$800:A1598)</f>
        <v>783</v>
      </c>
      <c r="C1598" s="8" t="s">
        <v>808</v>
      </c>
      <c r="D1598" s="36">
        <f t="shared" si="83"/>
        <v>378757.3</v>
      </c>
      <c r="E1598" s="39">
        <v>0</v>
      </c>
      <c r="F1598" s="39">
        <v>0</v>
      </c>
      <c r="G1598" s="39">
        <v>0</v>
      </c>
      <c r="H1598" s="39">
        <v>0</v>
      </c>
      <c r="I1598" s="39">
        <v>241923.3</v>
      </c>
      <c r="J1598" s="39">
        <v>0</v>
      </c>
      <c r="K1598" s="40">
        <v>0</v>
      </c>
      <c r="L1598" s="39">
        <v>0</v>
      </c>
      <c r="M1598" s="39">
        <v>0</v>
      </c>
      <c r="N1598" s="39">
        <v>0</v>
      </c>
      <c r="O1598" s="39">
        <v>136834</v>
      </c>
      <c r="P1598" s="39">
        <v>0</v>
      </c>
      <c r="Q1598" s="39">
        <v>0</v>
      </c>
      <c r="R1598" s="39">
        <v>0</v>
      </c>
      <c r="S1598" s="39">
        <v>0</v>
      </c>
      <c r="T1598" s="39">
        <v>0</v>
      </c>
      <c r="U1598" s="39">
        <v>0</v>
      </c>
      <c r="V1598" s="39">
        <v>0</v>
      </c>
      <c r="W1598" s="39">
        <v>0</v>
      </c>
      <c r="X1598" s="39">
        <v>0</v>
      </c>
      <c r="Y1598" s="39">
        <v>0</v>
      </c>
      <c r="Z1598" s="39">
        <v>0</v>
      </c>
      <c r="AA1598" s="39">
        <v>0</v>
      </c>
      <c r="AB1598" s="41">
        <v>2021</v>
      </c>
    </row>
    <row r="1599" spans="2:28" ht="35.25" customHeight="1">
      <c r="B1599" s="30" t="s">
        <v>25</v>
      </c>
      <c r="C1599" s="8"/>
      <c r="D1599" s="36">
        <f t="shared" si="83"/>
        <v>6618733</v>
      </c>
      <c r="E1599" s="36">
        <f aca="true" t="shared" si="88" ref="E1599:AA1599">SUM(E1600:E1605)</f>
        <v>0</v>
      </c>
      <c r="F1599" s="36">
        <f t="shared" si="88"/>
        <v>0</v>
      </c>
      <c r="G1599" s="36">
        <f t="shared" si="88"/>
        <v>0</v>
      </c>
      <c r="H1599" s="36">
        <f t="shared" si="88"/>
        <v>0</v>
      </c>
      <c r="I1599" s="36">
        <f t="shared" si="88"/>
        <v>667182</v>
      </c>
      <c r="J1599" s="36">
        <f t="shared" si="88"/>
        <v>0</v>
      </c>
      <c r="K1599" s="37">
        <f t="shared" si="88"/>
        <v>0</v>
      </c>
      <c r="L1599" s="36">
        <f t="shared" si="88"/>
        <v>0</v>
      </c>
      <c r="M1599" s="36">
        <f t="shared" si="88"/>
        <v>0</v>
      </c>
      <c r="N1599" s="36">
        <f t="shared" si="88"/>
        <v>0</v>
      </c>
      <c r="O1599" s="36">
        <f>SUM(O1600:O1605)</f>
        <v>1751694</v>
      </c>
      <c r="P1599" s="36">
        <f t="shared" si="88"/>
        <v>4199857</v>
      </c>
      <c r="Q1599" s="36">
        <f t="shared" si="88"/>
        <v>0</v>
      </c>
      <c r="R1599" s="36">
        <f t="shared" si="88"/>
        <v>0</v>
      </c>
      <c r="S1599" s="36">
        <f t="shared" si="88"/>
        <v>0</v>
      </c>
      <c r="T1599" s="36">
        <f t="shared" si="88"/>
        <v>0</v>
      </c>
      <c r="U1599" s="36">
        <f t="shared" si="88"/>
        <v>0</v>
      </c>
      <c r="V1599" s="36">
        <f t="shared" si="88"/>
        <v>0</v>
      </c>
      <c r="W1599" s="36">
        <f t="shared" si="88"/>
        <v>0</v>
      </c>
      <c r="X1599" s="36">
        <f t="shared" si="88"/>
        <v>0</v>
      </c>
      <c r="Y1599" s="36">
        <f t="shared" si="88"/>
        <v>0</v>
      </c>
      <c r="Z1599" s="36">
        <f t="shared" si="88"/>
        <v>0</v>
      </c>
      <c r="AA1599" s="36">
        <f t="shared" si="88"/>
        <v>0</v>
      </c>
      <c r="AB1599" s="38" t="s">
        <v>36</v>
      </c>
    </row>
    <row r="1600" spans="1:28" ht="35.25" customHeight="1">
      <c r="A1600" s="11">
        <v>1</v>
      </c>
      <c r="B1600" s="2">
        <f>SUBTOTAL(103,$A$800:A1600)</f>
        <v>784</v>
      </c>
      <c r="C1600" s="8" t="s">
        <v>454</v>
      </c>
      <c r="D1600" s="36">
        <f t="shared" si="83"/>
        <v>915218</v>
      </c>
      <c r="E1600" s="39">
        <v>0</v>
      </c>
      <c r="F1600" s="39">
        <v>0</v>
      </c>
      <c r="G1600" s="39">
        <v>0</v>
      </c>
      <c r="H1600" s="39">
        <v>0</v>
      </c>
      <c r="I1600" s="39">
        <v>0</v>
      </c>
      <c r="J1600" s="39">
        <v>0</v>
      </c>
      <c r="K1600" s="40">
        <v>0</v>
      </c>
      <c r="L1600" s="39">
        <v>0</v>
      </c>
      <c r="M1600" s="39">
        <v>0</v>
      </c>
      <c r="N1600" s="39">
        <v>0</v>
      </c>
      <c r="O1600" s="39">
        <v>0</v>
      </c>
      <c r="P1600" s="39">
        <v>915218</v>
      </c>
      <c r="Q1600" s="39">
        <v>0</v>
      </c>
      <c r="R1600" s="39">
        <v>0</v>
      </c>
      <c r="S1600" s="39">
        <v>0</v>
      </c>
      <c r="T1600" s="39">
        <v>0</v>
      </c>
      <c r="U1600" s="39">
        <v>0</v>
      </c>
      <c r="V1600" s="39">
        <v>0</v>
      </c>
      <c r="W1600" s="39">
        <v>0</v>
      </c>
      <c r="X1600" s="39">
        <v>0</v>
      </c>
      <c r="Y1600" s="39">
        <v>0</v>
      </c>
      <c r="Z1600" s="39">
        <v>0</v>
      </c>
      <c r="AA1600" s="39">
        <v>0</v>
      </c>
      <c r="AB1600" s="41">
        <v>2021</v>
      </c>
    </row>
    <row r="1601" spans="1:28" ht="35.25" customHeight="1">
      <c r="A1601" s="11">
        <v>1</v>
      </c>
      <c r="B1601" s="2">
        <f>SUBTOTAL(103,$A$800:A1601)</f>
        <v>785</v>
      </c>
      <c r="C1601" s="8" t="s">
        <v>1330</v>
      </c>
      <c r="D1601" s="36">
        <f t="shared" si="83"/>
        <v>2727371</v>
      </c>
      <c r="E1601" s="39">
        <v>0</v>
      </c>
      <c r="F1601" s="39">
        <v>0</v>
      </c>
      <c r="G1601" s="39">
        <v>0</v>
      </c>
      <c r="H1601" s="39">
        <v>0</v>
      </c>
      <c r="I1601" s="39">
        <v>667182</v>
      </c>
      <c r="J1601" s="39">
        <v>0</v>
      </c>
      <c r="K1601" s="40">
        <v>0</v>
      </c>
      <c r="L1601" s="39">
        <v>0</v>
      </c>
      <c r="M1601" s="39">
        <v>0</v>
      </c>
      <c r="N1601" s="39">
        <v>0</v>
      </c>
      <c r="O1601" s="39">
        <v>0</v>
      </c>
      <c r="P1601" s="39">
        <v>2060189</v>
      </c>
      <c r="Q1601" s="39">
        <v>0</v>
      </c>
      <c r="R1601" s="39">
        <v>0</v>
      </c>
      <c r="S1601" s="39">
        <v>0</v>
      </c>
      <c r="T1601" s="39">
        <v>0</v>
      </c>
      <c r="U1601" s="39">
        <v>0</v>
      </c>
      <c r="V1601" s="39">
        <v>0</v>
      </c>
      <c r="W1601" s="39">
        <v>0</v>
      </c>
      <c r="X1601" s="39">
        <v>0</v>
      </c>
      <c r="Y1601" s="39">
        <v>0</v>
      </c>
      <c r="Z1601" s="39">
        <v>0</v>
      </c>
      <c r="AA1601" s="39">
        <v>0</v>
      </c>
      <c r="AB1601" s="41" t="s">
        <v>1212</v>
      </c>
    </row>
    <row r="1602" spans="1:28" ht="35.25" customHeight="1">
      <c r="A1602" s="11">
        <v>1</v>
      </c>
      <c r="B1602" s="2">
        <f>SUBTOTAL(103,$A$800:A1602)</f>
        <v>786</v>
      </c>
      <c r="C1602" s="8" t="s">
        <v>1370</v>
      </c>
      <c r="D1602" s="36">
        <f t="shared" si="83"/>
        <v>1435143</v>
      </c>
      <c r="E1602" s="39">
        <v>0</v>
      </c>
      <c r="F1602" s="39">
        <v>0</v>
      </c>
      <c r="G1602" s="39">
        <v>0</v>
      </c>
      <c r="H1602" s="39">
        <v>0</v>
      </c>
      <c r="I1602" s="39">
        <v>0</v>
      </c>
      <c r="J1602" s="39">
        <v>0</v>
      </c>
      <c r="K1602" s="40">
        <v>0</v>
      </c>
      <c r="L1602" s="39">
        <v>0</v>
      </c>
      <c r="M1602" s="39">
        <v>0</v>
      </c>
      <c r="N1602" s="39">
        <v>0</v>
      </c>
      <c r="O1602" s="39">
        <v>1435143</v>
      </c>
      <c r="P1602" s="39">
        <v>0</v>
      </c>
      <c r="Q1602" s="39">
        <v>0</v>
      </c>
      <c r="R1602" s="39">
        <v>0</v>
      </c>
      <c r="S1602" s="39">
        <v>0</v>
      </c>
      <c r="T1602" s="39">
        <v>0</v>
      </c>
      <c r="U1602" s="39">
        <v>0</v>
      </c>
      <c r="V1602" s="39">
        <v>0</v>
      </c>
      <c r="W1602" s="39">
        <v>0</v>
      </c>
      <c r="X1602" s="39">
        <v>0</v>
      </c>
      <c r="Y1602" s="39">
        <v>0</v>
      </c>
      <c r="Z1602" s="39">
        <v>0</v>
      </c>
      <c r="AA1602" s="39">
        <v>0</v>
      </c>
      <c r="AB1602" s="41">
        <v>2021</v>
      </c>
    </row>
    <row r="1603" spans="1:28" ht="35.25" customHeight="1">
      <c r="A1603" s="11">
        <v>1</v>
      </c>
      <c r="B1603" s="2">
        <f>SUBTOTAL(103,$A$800:A1603)</f>
        <v>787</v>
      </c>
      <c r="C1603" s="8" t="s">
        <v>1113</v>
      </c>
      <c r="D1603" s="36">
        <f t="shared" si="83"/>
        <v>148551</v>
      </c>
      <c r="E1603" s="39">
        <v>0</v>
      </c>
      <c r="F1603" s="39">
        <v>0</v>
      </c>
      <c r="G1603" s="39">
        <v>0</v>
      </c>
      <c r="H1603" s="39">
        <v>0</v>
      </c>
      <c r="I1603" s="39">
        <v>0</v>
      </c>
      <c r="J1603" s="39">
        <v>0</v>
      </c>
      <c r="K1603" s="40">
        <v>0</v>
      </c>
      <c r="L1603" s="39">
        <v>0</v>
      </c>
      <c r="M1603" s="39">
        <v>0</v>
      </c>
      <c r="N1603" s="39">
        <v>0</v>
      </c>
      <c r="O1603" s="39">
        <v>148551</v>
      </c>
      <c r="P1603" s="39">
        <v>0</v>
      </c>
      <c r="Q1603" s="39">
        <v>0</v>
      </c>
      <c r="R1603" s="39">
        <v>0</v>
      </c>
      <c r="S1603" s="39">
        <v>0</v>
      </c>
      <c r="T1603" s="39">
        <v>0</v>
      </c>
      <c r="U1603" s="39">
        <v>0</v>
      </c>
      <c r="V1603" s="39">
        <v>0</v>
      </c>
      <c r="W1603" s="39">
        <v>0</v>
      </c>
      <c r="X1603" s="39">
        <v>0</v>
      </c>
      <c r="Y1603" s="39">
        <v>0</v>
      </c>
      <c r="Z1603" s="39">
        <v>0</v>
      </c>
      <c r="AA1603" s="39">
        <v>0</v>
      </c>
      <c r="AB1603" s="41">
        <v>2021</v>
      </c>
    </row>
    <row r="1604" spans="1:28" ht="35.25" customHeight="1">
      <c r="A1604" s="11">
        <v>1</v>
      </c>
      <c r="B1604" s="2">
        <f>SUBTOTAL(103,$A$800:A1604)</f>
        <v>788</v>
      </c>
      <c r="C1604" s="8" t="s">
        <v>1371</v>
      </c>
      <c r="D1604" s="36">
        <f t="shared" si="83"/>
        <v>1224450</v>
      </c>
      <c r="E1604" s="39">
        <v>0</v>
      </c>
      <c r="F1604" s="39">
        <v>0</v>
      </c>
      <c r="G1604" s="39">
        <v>0</v>
      </c>
      <c r="H1604" s="39">
        <v>0</v>
      </c>
      <c r="I1604" s="39">
        <v>0</v>
      </c>
      <c r="J1604" s="39">
        <v>0</v>
      </c>
      <c r="K1604" s="40">
        <v>0</v>
      </c>
      <c r="L1604" s="39">
        <v>0</v>
      </c>
      <c r="M1604" s="39">
        <v>0</v>
      </c>
      <c r="N1604" s="39">
        <v>0</v>
      </c>
      <c r="O1604" s="39">
        <v>0</v>
      </c>
      <c r="P1604" s="39">
        <v>1224450</v>
      </c>
      <c r="Q1604" s="39">
        <v>0</v>
      </c>
      <c r="R1604" s="39">
        <v>0</v>
      </c>
      <c r="S1604" s="39">
        <v>0</v>
      </c>
      <c r="T1604" s="39">
        <v>0</v>
      </c>
      <c r="U1604" s="39">
        <v>0</v>
      </c>
      <c r="V1604" s="39">
        <v>0</v>
      </c>
      <c r="W1604" s="39">
        <v>0</v>
      </c>
      <c r="X1604" s="39">
        <v>0</v>
      </c>
      <c r="Y1604" s="39">
        <v>0</v>
      </c>
      <c r="Z1604" s="39">
        <v>0</v>
      </c>
      <c r="AA1604" s="39">
        <v>0</v>
      </c>
      <c r="AB1604" s="41">
        <v>2021</v>
      </c>
    </row>
    <row r="1605" spans="1:28" ht="35.25" customHeight="1">
      <c r="A1605" s="11">
        <v>1</v>
      </c>
      <c r="B1605" s="2">
        <f>SUBTOTAL(103,$A$800:A1605)</f>
        <v>789</v>
      </c>
      <c r="C1605" s="8" t="s">
        <v>101</v>
      </c>
      <c r="D1605" s="36">
        <f t="shared" si="83"/>
        <v>168000</v>
      </c>
      <c r="E1605" s="39">
        <v>0</v>
      </c>
      <c r="F1605" s="39">
        <v>0</v>
      </c>
      <c r="G1605" s="39">
        <v>0</v>
      </c>
      <c r="H1605" s="39">
        <v>0</v>
      </c>
      <c r="I1605" s="39">
        <v>0</v>
      </c>
      <c r="J1605" s="39">
        <v>0</v>
      </c>
      <c r="K1605" s="40">
        <v>0</v>
      </c>
      <c r="L1605" s="39">
        <v>0</v>
      </c>
      <c r="M1605" s="39">
        <v>0</v>
      </c>
      <c r="N1605" s="39">
        <v>0</v>
      </c>
      <c r="O1605" s="39">
        <v>168000</v>
      </c>
      <c r="P1605" s="39">
        <v>0</v>
      </c>
      <c r="Q1605" s="39">
        <v>0</v>
      </c>
      <c r="R1605" s="39">
        <v>0</v>
      </c>
      <c r="S1605" s="39">
        <v>0</v>
      </c>
      <c r="T1605" s="39">
        <v>0</v>
      </c>
      <c r="U1605" s="39">
        <v>0</v>
      </c>
      <c r="V1605" s="39">
        <v>0</v>
      </c>
      <c r="W1605" s="39">
        <v>0</v>
      </c>
      <c r="X1605" s="39">
        <v>0</v>
      </c>
      <c r="Y1605" s="39">
        <v>0</v>
      </c>
      <c r="Z1605" s="39">
        <v>0</v>
      </c>
      <c r="AA1605" s="39">
        <v>0</v>
      </c>
      <c r="AB1605" s="41">
        <v>2021</v>
      </c>
    </row>
    <row r="1606" spans="2:28" ht="35.25" customHeight="1">
      <c r="B1606" s="30" t="s">
        <v>23</v>
      </c>
      <c r="C1606" s="8"/>
      <c r="D1606" s="36">
        <f t="shared" si="83"/>
        <v>3407390.29</v>
      </c>
      <c r="E1606" s="36">
        <f aca="true" t="shared" si="89" ref="E1606:AA1606">SUM(E1607:E1612)</f>
        <v>223842.18</v>
      </c>
      <c r="F1606" s="36">
        <f t="shared" si="89"/>
        <v>1429063.81</v>
      </c>
      <c r="G1606" s="36">
        <f t="shared" si="89"/>
        <v>596935.78</v>
      </c>
      <c r="H1606" s="36">
        <f t="shared" si="89"/>
        <v>0</v>
      </c>
      <c r="I1606" s="36">
        <f t="shared" si="89"/>
        <v>0</v>
      </c>
      <c r="J1606" s="36">
        <f t="shared" si="89"/>
        <v>0</v>
      </c>
      <c r="K1606" s="37">
        <f t="shared" si="89"/>
        <v>0</v>
      </c>
      <c r="L1606" s="36">
        <f t="shared" si="89"/>
        <v>0</v>
      </c>
      <c r="M1606" s="36">
        <f t="shared" si="89"/>
        <v>184782</v>
      </c>
      <c r="N1606" s="36">
        <f t="shared" si="89"/>
        <v>0</v>
      </c>
      <c r="O1606" s="36">
        <f>SUM(O1607:O1612)</f>
        <v>798977</v>
      </c>
      <c r="P1606" s="36">
        <f t="shared" si="89"/>
        <v>173789.52</v>
      </c>
      <c r="Q1606" s="36">
        <f t="shared" si="89"/>
        <v>0</v>
      </c>
      <c r="R1606" s="36">
        <f t="shared" si="89"/>
        <v>0</v>
      </c>
      <c r="S1606" s="36">
        <f t="shared" si="89"/>
        <v>0</v>
      </c>
      <c r="T1606" s="36">
        <f t="shared" si="89"/>
        <v>0</v>
      </c>
      <c r="U1606" s="36">
        <f t="shared" si="89"/>
        <v>0</v>
      </c>
      <c r="V1606" s="36">
        <f t="shared" si="89"/>
        <v>0</v>
      </c>
      <c r="W1606" s="36">
        <f t="shared" si="89"/>
        <v>0</v>
      </c>
      <c r="X1606" s="36">
        <f t="shared" si="89"/>
        <v>0</v>
      </c>
      <c r="Y1606" s="36">
        <f t="shared" si="89"/>
        <v>0</v>
      </c>
      <c r="Z1606" s="36">
        <f t="shared" si="89"/>
        <v>0</v>
      </c>
      <c r="AA1606" s="36">
        <f t="shared" si="89"/>
        <v>0</v>
      </c>
      <c r="AB1606" s="38" t="s">
        <v>36</v>
      </c>
    </row>
    <row r="1607" spans="1:28" ht="35.25" customHeight="1">
      <c r="A1607" s="11">
        <v>1</v>
      </c>
      <c r="B1607" s="2">
        <f>SUBTOTAL(103,$A$800:A1607)</f>
        <v>790</v>
      </c>
      <c r="C1607" s="8" t="s">
        <v>1022</v>
      </c>
      <c r="D1607" s="36">
        <f t="shared" si="83"/>
        <v>184782</v>
      </c>
      <c r="E1607" s="39">
        <v>0</v>
      </c>
      <c r="F1607" s="39">
        <v>0</v>
      </c>
      <c r="G1607" s="39">
        <v>0</v>
      </c>
      <c r="H1607" s="39">
        <v>0</v>
      </c>
      <c r="I1607" s="39">
        <v>0</v>
      </c>
      <c r="J1607" s="39">
        <v>0</v>
      </c>
      <c r="K1607" s="40">
        <v>0</v>
      </c>
      <c r="L1607" s="39">
        <v>0</v>
      </c>
      <c r="M1607" s="39">
        <v>184782</v>
      </c>
      <c r="N1607" s="39">
        <v>0</v>
      </c>
      <c r="O1607" s="39">
        <v>0</v>
      </c>
      <c r="P1607" s="39">
        <v>0</v>
      </c>
      <c r="Q1607" s="39">
        <v>0</v>
      </c>
      <c r="R1607" s="39">
        <v>0</v>
      </c>
      <c r="S1607" s="39">
        <v>0</v>
      </c>
      <c r="T1607" s="39">
        <v>0</v>
      </c>
      <c r="U1607" s="39">
        <v>0</v>
      </c>
      <c r="V1607" s="39">
        <v>0</v>
      </c>
      <c r="W1607" s="39">
        <v>0</v>
      </c>
      <c r="X1607" s="39">
        <v>0</v>
      </c>
      <c r="Y1607" s="39">
        <v>0</v>
      </c>
      <c r="Z1607" s="39">
        <v>0</v>
      </c>
      <c r="AA1607" s="39">
        <v>0</v>
      </c>
      <c r="AB1607" s="41">
        <v>2021</v>
      </c>
    </row>
    <row r="1608" spans="1:28" ht="35.25" customHeight="1">
      <c r="A1608" s="11">
        <v>1</v>
      </c>
      <c r="B1608" s="2">
        <f>SUBTOTAL(103,$A$800:A1608)</f>
        <v>791</v>
      </c>
      <c r="C1608" s="8" t="s">
        <v>660</v>
      </c>
      <c r="D1608" s="36">
        <f t="shared" si="83"/>
        <v>798977</v>
      </c>
      <c r="E1608" s="39">
        <v>0</v>
      </c>
      <c r="F1608" s="39">
        <v>0</v>
      </c>
      <c r="G1608" s="39">
        <v>0</v>
      </c>
      <c r="H1608" s="39">
        <v>0</v>
      </c>
      <c r="I1608" s="39">
        <v>0</v>
      </c>
      <c r="J1608" s="39">
        <v>0</v>
      </c>
      <c r="K1608" s="40">
        <v>0</v>
      </c>
      <c r="L1608" s="39">
        <v>0</v>
      </c>
      <c r="M1608" s="39">
        <v>0</v>
      </c>
      <c r="N1608" s="39">
        <v>0</v>
      </c>
      <c r="O1608" s="39">
        <v>798977</v>
      </c>
      <c r="P1608" s="39">
        <v>0</v>
      </c>
      <c r="Q1608" s="39">
        <v>0</v>
      </c>
      <c r="R1608" s="39">
        <v>0</v>
      </c>
      <c r="S1608" s="39">
        <v>0</v>
      </c>
      <c r="T1608" s="39">
        <v>0</v>
      </c>
      <c r="U1608" s="39">
        <v>0</v>
      </c>
      <c r="V1608" s="39">
        <v>0</v>
      </c>
      <c r="W1608" s="39">
        <v>0</v>
      </c>
      <c r="X1608" s="39">
        <v>0</v>
      </c>
      <c r="Y1608" s="39">
        <v>0</v>
      </c>
      <c r="Z1608" s="39">
        <v>0</v>
      </c>
      <c r="AA1608" s="39">
        <v>0</v>
      </c>
      <c r="AB1608" s="41">
        <v>2021</v>
      </c>
    </row>
    <row r="1609" spans="1:28" ht="35.25" customHeight="1">
      <c r="A1609" s="11">
        <v>1</v>
      </c>
      <c r="B1609" s="2">
        <f>SUBTOTAL(103,$A$800:A1609)</f>
        <v>792</v>
      </c>
      <c r="C1609" s="8" t="s">
        <v>768</v>
      </c>
      <c r="D1609" s="36">
        <f t="shared" si="83"/>
        <v>1229120.56</v>
      </c>
      <c r="E1609" s="39">
        <v>223842.18</v>
      </c>
      <c r="F1609" s="39">
        <v>1005278.38</v>
      </c>
      <c r="G1609" s="39">
        <v>0</v>
      </c>
      <c r="H1609" s="39">
        <v>0</v>
      </c>
      <c r="I1609" s="39">
        <v>0</v>
      </c>
      <c r="J1609" s="39">
        <v>0</v>
      </c>
      <c r="K1609" s="40">
        <v>0</v>
      </c>
      <c r="L1609" s="39">
        <v>0</v>
      </c>
      <c r="M1609" s="39">
        <v>0</v>
      </c>
      <c r="N1609" s="39">
        <v>0</v>
      </c>
      <c r="O1609" s="39">
        <v>0</v>
      </c>
      <c r="P1609" s="39">
        <v>0</v>
      </c>
      <c r="Q1609" s="39">
        <v>0</v>
      </c>
      <c r="R1609" s="39">
        <v>0</v>
      </c>
      <c r="S1609" s="39">
        <v>0</v>
      </c>
      <c r="T1609" s="39">
        <v>0</v>
      </c>
      <c r="U1609" s="39">
        <v>0</v>
      </c>
      <c r="V1609" s="39">
        <v>0</v>
      </c>
      <c r="W1609" s="39">
        <v>0</v>
      </c>
      <c r="X1609" s="39">
        <v>0</v>
      </c>
      <c r="Y1609" s="39">
        <v>0</v>
      </c>
      <c r="Z1609" s="39">
        <v>0</v>
      </c>
      <c r="AA1609" s="39">
        <v>0</v>
      </c>
      <c r="AB1609" s="41">
        <v>2021</v>
      </c>
    </row>
    <row r="1610" spans="1:28" ht="35.25" customHeight="1">
      <c r="A1610" s="11">
        <v>1</v>
      </c>
      <c r="B1610" s="2">
        <f>SUBTOTAL(103,$A$800:A1610)</f>
        <v>793</v>
      </c>
      <c r="C1610" s="8" t="s">
        <v>697</v>
      </c>
      <c r="D1610" s="36">
        <f t="shared" si="83"/>
        <v>173789.52</v>
      </c>
      <c r="E1610" s="39">
        <v>0</v>
      </c>
      <c r="F1610" s="39">
        <v>0</v>
      </c>
      <c r="G1610" s="39">
        <v>0</v>
      </c>
      <c r="H1610" s="39">
        <v>0</v>
      </c>
      <c r="I1610" s="39">
        <v>0</v>
      </c>
      <c r="J1610" s="39">
        <v>0</v>
      </c>
      <c r="K1610" s="40">
        <v>0</v>
      </c>
      <c r="L1610" s="39">
        <v>0</v>
      </c>
      <c r="M1610" s="39">
        <v>0</v>
      </c>
      <c r="N1610" s="39">
        <v>0</v>
      </c>
      <c r="O1610" s="39">
        <v>0</v>
      </c>
      <c r="P1610" s="39">
        <v>173789.52</v>
      </c>
      <c r="Q1610" s="39">
        <v>0</v>
      </c>
      <c r="R1610" s="39">
        <v>0</v>
      </c>
      <c r="S1610" s="39">
        <v>0</v>
      </c>
      <c r="T1610" s="39">
        <v>0</v>
      </c>
      <c r="U1610" s="39">
        <v>0</v>
      </c>
      <c r="V1610" s="39">
        <v>0</v>
      </c>
      <c r="W1610" s="39">
        <v>0</v>
      </c>
      <c r="X1610" s="39">
        <v>0</v>
      </c>
      <c r="Y1610" s="39">
        <v>0</v>
      </c>
      <c r="Z1610" s="39">
        <v>0</v>
      </c>
      <c r="AA1610" s="39">
        <v>0</v>
      </c>
      <c r="AB1610" s="41">
        <v>2021</v>
      </c>
    </row>
    <row r="1611" spans="1:28" ht="35.25" customHeight="1">
      <c r="A1611" s="11">
        <v>1</v>
      </c>
      <c r="B1611" s="2">
        <f>SUBTOTAL(103,$A$800:A1611)</f>
        <v>794</v>
      </c>
      <c r="C1611" s="8" t="s">
        <v>1024</v>
      </c>
      <c r="D1611" s="36">
        <f t="shared" si="83"/>
        <v>596935.78</v>
      </c>
      <c r="E1611" s="39">
        <v>0</v>
      </c>
      <c r="F1611" s="39">
        <v>0</v>
      </c>
      <c r="G1611" s="39">
        <v>596935.78</v>
      </c>
      <c r="H1611" s="39">
        <v>0</v>
      </c>
      <c r="I1611" s="39">
        <v>0</v>
      </c>
      <c r="J1611" s="39">
        <v>0</v>
      </c>
      <c r="K1611" s="40">
        <v>0</v>
      </c>
      <c r="L1611" s="39">
        <v>0</v>
      </c>
      <c r="M1611" s="39">
        <v>0</v>
      </c>
      <c r="N1611" s="39">
        <v>0</v>
      </c>
      <c r="O1611" s="39">
        <v>0</v>
      </c>
      <c r="P1611" s="39">
        <v>0</v>
      </c>
      <c r="Q1611" s="39">
        <v>0</v>
      </c>
      <c r="R1611" s="39">
        <v>0</v>
      </c>
      <c r="S1611" s="39">
        <v>0</v>
      </c>
      <c r="T1611" s="39">
        <v>0</v>
      </c>
      <c r="U1611" s="39">
        <v>0</v>
      </c>
      <c r="V1611" s="39">
        <v>0</v>
      </c>
      <c r="W1611" s="39">
        <v>0</v>
      </c>
      <c r="X1611" s="39">
        <v>0</v>
      </c>
      <c r="Y1611" s="39">
        <v>0</v>
      </c>
      <c r="Z1611" s="39">
        <v>0</v>
      </c>
      <c r="AA1611" s="39">
        <v>0</v>
      </c>
      <c r="AB1611" s="41" t="s">
        <v>1212</v>
      </c>
    </row>
    <row r="1612" spans="1:28" ht="35.25" customHeight="1">
      <c r="A1612" s="11">
        <v>1</v>
      </c>
      <c r="B1612" s="2">
        <f>SUBTOTAL(103,$A$800:A1612)</f>
        <v>795</v>
      </c>
      <c r="C1612" s="8" t="s">
        <v>698</v>
      </c>
      <c r="D1612" s="36">
        <f t="shared" si="83"/>
        <v>423785.43</v>
      </c>
      <c r="E1612" s="39">
        <v>0</v>
      </c>
      <c r="F1612" s="39">
        <v>423785.43</v>
      </c>
      <c r="G1612" s="39">
        <v>0</v>
      </c>
      <c r="H1612" s="39">
        <v>0</v>
      </c>
      <c r="I1612" s="39">
        <v>0</v>
      </c>
      <c r="J1612" s="39">
        <v>0</v>
      </c>
      <c r="K1612" s="40">
        <v>0</v>
      </c>
      <c r="L1612" s="39">
        <v>0</v>
      </c>
      <c r="M1612" s="39">
        <v>0</v>
      </c>
      <c r="N1612" s="39">
        <v>0</v>
      </c>
      <c r="O1612" s="39">
        <v>0</v>
      </c>
      <c r="P1612" s="39">
        <v>0</v>
      </c>
      <c r="Q1612" s="39">
        <v>0</v>
      </c>
      <c r="R1612" s="39">
        <v>0</v>
      </c>
      <c r="S1612" s="39">
        <v>0</v>
      </c>
      <c r="T1612" s="39">
        <v>0</v>
      </c>
      <c r="U1612" s="39">
        <v>0</v>
      </c>
      <c r="V1612" s="39">
        <v>0</v>
      </c>
      <c r="W1612" s="39">
        <v>0</v>
      </c>
      <c r="X1612" s="39">
        <v>0</v>
      </c>
      <c r="Y1612" s="39">
        <v>0</v>
      </c>
      <c r="Z1612" s="39">
        <v>0</v>
      </c>
      <c r="AA1612" s="39">
        <v>0</v>
      </c>
      <c r="AB1612" s="41">
        <v>2021</v>
      </c>
    </row>
    <row r="1613" spans="2:28" ht="35.25" customHeight="1">
      <c r="B1613" s="8" t="s">
        <v>27</v>
      </c>
      <c r="C1613" s="8"/>
      <c r="D1613" s="36">
        <f aca="true" t="shared" si="90" ref="D1613:D1675">E1613+F1613+G1613+H1613+I1613+J1613+L1613+M1613+N1613+O1613+P1613+Q1613+R1613+S1613+T1613+U1613+V1613+W1613+X1613+Y1613+Z1613+AA1613</f>
        <v>1376389</v>
      </c>
      <c r="E1613" s="36">
        <f aca="true" t="shared" si="91" ref="E1613:AA1613">SUM(E1614:E1615)</f>
        <v>0</v>
      </c>
      <c r="F1613" s="36">
        <f t="shared" si="91"/>
        <v>0</v>
      </c>
      <c r="G1613" s="36">
        <f t="shared" si="91"/>
        <v>0</v>
      </c>
      <c r="H1613" s="36">
        <f t="shared" si="91"/>
        <v>0</v>
      </c>
      <c r="I1613" s="36">
        <f t="shared" si="91"/>
        <v>0</v>
      </c>
      <c r="J1613" s="36">
        <f t="shared" si="91"/>
        <v>0</v>
      </c>
      <c r="K1613" s="37">
        <f t="shared" si="91"/>
        <v>0</v>
      </c>
      <c r="L1613" s="36">
        <f t="shared" si="91"/>
        <v>0</v>
      </c>
      <c r="M1613" s="36">
        <f t="shared" si="91"/>
        <v>528889</v>
      </c>
      <c r="N1613" s="36">
        <f t="shared" si="91"/>
        <v>0</v>
      </c>
      <c r="O1613" s="36">
        <f>SUM(O1614:O1615)</f>
        <v>847500</v>
      </c>
      <c r="P1613" s="36">
        <f t="shared" si="91"/>
        <v>0</v>
      </c>
      <c r="Q1613" s="36">
        <f t="shared" si="91"/>
        <v>0</v>
      </c>
      <c r="R1613" s="36">
        <f t="shared" si="91"/>
        <v>0</v>
      </c>
      <c r="S1613" s="36">
        <f t="shared" si="91"/>
        <v>0</v>
      </c>
      <c r="T1613" s="36">
        <f t="shared" si="91"/>
        <v>0</v>
      </c>
      <c r="U1613" s="36">
        <f t="shared" si="91"/>
        <v>0</v>
      </c>
      <c r="V1613" s="36">
        <f t="shared" si="91"/>
        <v>0</v>
      </c>
      <c r="W1613" s="36">
        <f t="shared" si="91"/>
        <v>0</v>
      </c>
      <c r="X1613" s="36">
        <f t="shared" si="91"/>
        <v>0</v>
      </c>
      <c r="Y1613" s="36">
        <f t="shared" si="91"/>
        <v>0</v>
      </c>
      <c r="Z1613" s="36">
        <f t="shared" si="91"/>
        <v>0</v>
      </c>
      <c r="AA1613" s="36">
        <f t="shared" si="91"/>
        <v>0</v>
      </c>
      <c r="AB1613" s="38" t="s">
        <v>36</v>
      </c>
    </row>
    <row r="1614" spans="1:28" ht="35.25" customHeight="1">
      <c r="A1614" s="11">
        <v>1</v>
      </c>
      <c r="B1614" s="2">
        <f>SUBTOTAL(103,$A$800:A1614)</f>
        <v>796</v>
      </c>
      <c r="C1614" s="8" t="s">
        <v>736</v>
      </c>
      <c r="D1614" s="36">
        <f t="shared" si="90"/>
        <v>847500</v>
      </c>
      <c r="E1614" s="39">
        <v>0</v>
      </c>
      <c r="F1614" s="39">
        <v>0</v>
      </c>
      <c r="G1614" s="39">
        <v>0</v>
      </c>
      <c r="H1614" s="39">
        <v>0</v>
      </c>
      <c r="I1614" s="39">
        <v>0</v>
      </c>
      <c r="J1614" s="39">
        <v>0</v>
      </c>
      <c r="K1614" s="40">
        <v>0</v>
      </c>
      <c r="L1614" s="39">
        <v>0</v>
      </c>
      <c r="M1614" s="39">
        <v>0</v>
      </c>
      <c r="N1614" s="39">
        <v>0</v>
      </c>
      <c r="O1614" s="39">
        <v>847500</v>
      </c>
      <c r="P1614" s="39">
        <v>0</v>
      </c>
      <c r="Q1614" s="39">
        <v>0</v>
      </c>
      <c r="R1614" s="39">
        <v>0</v>
      </c>
      <c r="S1614" s="39">
        <v>0</v>
      </c>
      <c r="T1614" s="39">
        <v>0</v>
      </c>
      <c r="U1614" s="39">
        <v>0</v>
      </c>
      <c r="V1614" s="39">
        <v>0</v>
      </c>
      <c r="W1614" s="39">
        <v>0</v>
      </c>
      <c r="X1614" s="39">
        <v>0</v>
      </c>
      <c r="Y1614" s="39">
        <v>0</v>
      </c>
      <c r="Z1614" s="39">
        <v>0</v>
      </c>
      <c r="AA1614" s="39">
        <v>0</v>
      </c>
      <c r="AB1614" s="41">
        <v>2021</v>
      </c>
    </row>
    <row r="1615" spans="1:28" ht="35.25" customHeight="1">
      <c r="A1615" s="11">
        <v>1</v>
      </c>
      <c r="B1615" s="2">
        <f>SUBTOTAL(103,$A$800:A1615)</f>
        <v>797</v>
      </c>
      <c r="C1615" s="8" t="s">
        <v>1332</v>
      </c>
      <c r="D1615" s="36">
        <f t="shared" si="90"/>
        <v>528889</v>
      </c>
      <c r="E1615" s="39">
        <v>0</v>
      </c>
      <c r="F1615" s="39">
        <v>0</v>
      </c>
      <c r="G1615" s="39">
        <v>0</v>
      </c>
      <c r="H1615" s="39">
        <v>0</v>
      </c>
      <c r="I1615" s="39">
        <v>0</v>
      </c>
      <c r="J1615" s="39">
        <v>0</v>
      </c>
      <c r="K1615" s="40">
        <v>0</v>
      </c>
      <c r="L1615" s="39">
        <v>0</v>
      </c>
      <c r="M1615" s="39">
        <v>528889</v>
      </c>
      <c r="N1615" s="39">
        <v>0</v>
      </c>
      <c r="O1615" s="39">
        <v>0</v>
      </c>
      <c r="P1615" s="39">
        <v>0</v>
      </c>
      <c r="Q1615" s="39">
        <v>0</v>
      </c>
      <c r="R1615" s="39">
        <v>0</v>
      </c>
      <c r="S1615" s="39">
        <v>0</v>
      </c>
      <c r="T1615" s="39">
        <v>0</v>
      </c>
      <c r="U1615" s="39">
        <v>0</v>
      </c>
      <c r="V1615" s="39">
        <v>0</v>
      </c>
      <c r="W1615" s="39">
        <v>0</v>
      </c>
      <c r="X1615" s="39">
        <v>0</v>
      </c>
      <c r="Y1615" s="39">
        <v>0</v>
      </c>
      <c r="Z1615" s="39">
        <v>0</v>
      </c>
      <c r="AA1615" s="39">
        <v>0</v>
      </c>
      <c r="AB1615" s="41" t="s">
        <v>1212</v>
      </c>
    </row>
    <row r="1616" spans="2:28" ht="33" customHeight="1">
      <c r="B1616" s="8" t="s">
        <v>37</v>
      </c>
      <c r="C1616" s="8"/>
      <c r="D1616" s="36">
        <f t="shared" si="90"/>
        <v>4455067.66</v>
      </c>
      <c r="E1616" s="36">
        <f aca="true" t="shared" si="92" ref="E1616:AA1616">SUM(E1617:E1620)</f>
        <v>0</v>
      </c>
      <c r="F1616" s="36">
        <f t="shared" si="92"/>
        <v>0</v>
      </c>
      <c r="G1616" s="36">
        <f t="shared" si="92"/>
        <v>120783</v>
      </c>
      <c r="H1616" s="36">
        <f t="shared" si="92"/>
        <v>0</v>
      </c>
      <c r="I1616" s="36">
        <f t="shared" si="92"/>
        <v>0</v>
      </c>
      <c r="J1616" s="36">
        <f t="shared" si="92"/>
        <v>0</v>
      </c>
      <c r="K1616" s="40">
        <f t="shared" si="92"/>
        <v>0</v>
      </c>
      <c r="L1616" s="36">
        <f t="shared" si="92"/>
        <v>0</v>
      </c>
      <c r="M1616" s="36">
        <f t="shared" si="92"/>
        <v>0</v>
      </c>
      <c r="N1616" s="36">
        <f t="shared" si="92"/>
        <v>0</v>
      </c>
      <c r="O1616" s="36">
        <f>SUM(O1617:O1620)</f>
        <v>4334284.66</v>
      </c>
      <c r="P1616" s="36">
        <f t="shared" si="92"/>
        <v>0</v>
      </c>
      <c r="Q1616" s="36">
        <f t="shared" si="92"/>
        <v>0</v>
      </c>
      <c r="R1616" s="36">
        <f t="shared" si="92"/>
        <v>0</v>
      </c>
      <c r="S1616" s="36">
        <f t="shared" si="92"/>
        <v>0</v>
      </c>
      <c r="T1616" s="36">
        <f t="shared" si="92"/>
        <v>0</v>
      </c>
      <c r="U1616" s="36">
        <f t="shared" si="92"/>
        <v>0</v>
      </c>
      <c r="V1616" s="36">
        <f t="shared" si="92"/>
        <v>0</v>
      </c>
      <c r="W1616" s="36">
        <f t="shared" si="92"/>
        <v>0</v>
      </c>
      <c r="X1616" s="36">
        <f t="shared" si="92"/>
        <v>0</v>
      </c>
      <c r="Y1616" s="36">
        <f t="shared" si="92"/>
        <v>0</v>
      </c>
      <c r="Z1616" s="36">
        <f t="shared" si="92"/>
        <v>0</v>
      </c>
      <c r="AA1616" s="36">
        <f t="shared" si="92"/>
        <v>0</v>
      </c>
      <c r="AB1616" s="38" t="s">
        <v>36</v>
      </c>
    </row>
    <row r="1617" spans="1:28" ht="35.25" customHeight="1">
      <c r="A1617" s="11">
        <v>1</v>
      </c>
      <c r="B1617" s="2">
        <f>SUBTOTAL(103,$A$800:A1617)</f>
        <v>798</v>
      </c>
      <c r="C1617" s="8" t="s">
        <v>1242</v>
      </c>
      <c r="D1617" s="36">
        <f t="shared" si="90"/>
        <v>1679338.83</v>
      </c>
      <c r="E1617" s="39">
        <v>0</v>
      </c>
      <c r="F1617" s="39">
        <v>0</v>
      </c>
      <c r="G1617" s="39">
        <v>0</v>
      </c>
      <c r="H1617" s="39">
        <v>0</v>
      </c>
      <c r="I1617" s="39">
        <v>0</v>
      </c>
      <c r="J1617" s="39">
        <v>0</v>
      </c>
      <c r="K1617" s="40">
        <v>0</v>
      </c>
      <c r="L1617" s="39">
        <v>0</v>
      </c>
      <c r="M1617" s="39">
        <v>0</v>
      </c>
      <c r="N1617" s="39">
        <v>0</v>
      </c>
      <c r="O1617" s="39">
        <v>1679338.83</v>
      </c>
      <c r="P1617" s="39">
        <v>0</v>
      </c>
      <c r="Q1617" s="39">
        <v>0</v>
      </c>
      <c r="R1617" s="39">
        <v>0</v>
      </c>
      <c r="S1617" s="39">
        <v>0</v>
      </c>
      <c r="T1617" s="39">
        <v>0</v>
      </c>
      <c r="U1617" s="39">
        <v>0</v>
      </c>
      <c r="V1617" s="39">
        <v>0</v>
      </c>
      <c r="W1617" s="39">
        <v>0</v>
      </c>
      <c r="X1617" s="39">
        <v>0</v>
      </c>
      <c r="Y1617" s="39">
        <v>0</v>
      </c>
      <c r="Z1617" s="39">
        <v>0</v>
      </c>
      <c r="AA1617" s="39">
        <v>0</v>
      </c>
      <c r="AB1617" s="41">
        <v>2021</v>
      </c>
    </row>
    <row r="1618" spans="1:28" ht="35.25" customHeight="1">
      <c r="A1618" s="11">
        <v>1</v>
      </c>
      <c r="B1618" s="2">
        <f>SUBTOTAL(103,$A$800:A1618)</f>
        <v>799</v>
      </c>
      <c r="C1618" s="8" t="s">
        <v>1333</v>
      </c>
      <c r="D1618" s="36">
        <f t="shared" si="90"/>
        <v>975607</v>
      </c>
      <c r="E1618" s="39">
        <v>0</v>
      </c>
      <c r="F1618" s="39">
        <v>0</v>
      </c>
      <c r="G1618" s="39">
        <v>0</v>
      </c>
      <c r="H1618" s="39">
        <v>0</v>
      </c>
      <c r="I1618" s="39">
        <v>0</v>
      </c>
      <c r="J1618" s="39">
        <v>0</v>
      </c>
      <c r="K1618" s="40">
        <v>0</v>
      </c>
      <c r="L1618" s="39">
        <v>0</v>
      </c>
      <c r="M1618" s="39">
        <v>0</v>
      </c>
      <c r="N1618" s="39">
        <v>0</v>
      </c>
      <c r="O1618" s="39">
        <v>975607</v>
      </c>
      <c r="P1618" s="39">
        <v>0</v>
      </c>
      <c r="Q1618" s="39">
        <v>0</v>
      </c>
      <c r="R1618" s="39">
        <v>0</v>
      </c>
      <c r="S1618" s="39">
        <v>0</v>
      </c>
      <c r="T1618" s="39">
        <v>0</v>
      </c>
      <c r="U1618" s="39">
        <v>0</v>
      </c>
      <c r="V1618" s="39">
        <v>0</v>
      </c>
      <c r="W1618" s="39">
        <v>0</v>
      </c>
      <c r="X1618" s="39">
        <v>0</v>
      </c>
      <c r="Y1618" s="39">
        <v>0</v>
      </c>
      <c r="Z1618" s="39">
        <v>0</v>
      </c>
      <c r="AA1618" s="39">
        <v>0</v>
      </c>
      <c r="AB1618" s="41">
        <v>2021</v>
      </c>
    </row>
    <row r="1619" spans="1:28" ht="35.25" customHeight="1">
      <c r="A1619" s="11">
        <v>1</v>
      </c>
      <c r="B1619" s="2">
        <f>SUBTOTAL(103,$A$800:A1619)</f>
        <v>800</v>
      </c>
      <c r="C1619" s="8" t="s">
        <v>207</v>
      </c>
      <c r="D1619" s="36">
        <f t="shared" si="90"/>
        <v>120783</v>
      </c>
      <c r="E1619" s="39">
        <v>0</v>
      </c>
      <c r="F1619" s="39">
        <v>0</v>
      </c>
      <c r="G1619" s="39">
        <v>120783</v>
      </c>
      <c r="H1619" s="39">
        <v>0</v>
      </c>
      <c r="I1619" s="39">
        <v>0</v>
      </c>
      <c r="J1619" s="39">
        <v>0</v>
      </c>
      <c r="K1619" s="40">
        <v>0</v>
      </c>
      <c r="L1619" s="39">
        <v>0</v>
      </c>
      <c r="M1619" s="39">
        <v>0</v>
      </c>
      <c r="N1619" s="39">
        <v>0</v>
      </c>
      <c r="O1619" s="39">
        <v>0</v>
      </c>
      <c r="P1619" s="39">
        <v>0</v>
      </c>
      <c r="Q1619" s="39">
        <v>0</v>
      </c>
      <c r="R1619" s="39">
        <v>0</v>
      </c>
      <c r="S1619" s="39">
        <v>0</v>
      </c>
      <c r="T1619" s="39">
        <v>0</v>
      </c>
      <c r="U1619" s="39">
        <v>0</v>
      </c>
      <c r="V1619" s="39">
        <v>0</v>
      </c>
      <c r="W1619" s="39">
        <v>0</v>
      </c>
      <c r="X1619" s="39">
        <v>0</v>
      </c>
      <c r="Y1619" s="39">
        <v>0</v>
      </c>
      <c r="Z1619" s="39">
        <v>0</v>
      </c>
      <c r="AA1619" s="39">
        <v>0</v>
      </c>
      <c r="AB1619" s="41">
        <v>2021</v>
      </c>
    </row>
    <row r="1620" spans="1:28" ht="35.25" customHeight="1">
      <c r="A1620" s="11">
        <v>1</v>
      </c>
      <c r="B1620" s="2">
        <f>SUBTOTAL(103,$A$800:A1620)</f>
        <v>801</v>
      </c>
      <c r="C1620" s="8" t="s">
        <v>1243</v>
      </c>
      <c r="D1620" s="36">
        <f t="shared" si="90"/>
        <v>1679338.83</v>
      </c>
      <c r="E1620" s="39">
        <v>0</v>
      </c>
      <c r="F1620" s="39">
        <v>0</v>
      </c>
      <c r="G1620" s="39">
        <v>0</v>
      </c>
      <c r="H1620" s="39">
        <v>0</v>
      </c>
      <c r="I1620" s="39">
        <v>0</v>
      </c>
      <c r="J1620" s="39">
        <v>0</v>
      </c>
      <c r="K1620" s="40">
        <v>0</v>
      </c>
      <c r="L1620" s="39">
        <v>0</v>
      </c>
      <c r="M1620" s="39">
        <v>0</v>
      </c>
      <c r="N1620" s="39">
        <v>0</v>
      </c>
      <c r="O1620" s="39">
        <v>1679338.83</v>
      </c>
      <c r="P1620" s="39">
        <v>0</v>
      </c>
      <c r="Q1620" s="39">
        <v>0</v>
      </c>
      <c r="R1620" s="39">
        <v>0</v>
      </c>
      <c r="S1620" s="39">
        <v>0</v>
      </c>
      <c r="T1620" s="39">
        <v>0</v>
      </c>
      <c r="U1620" s="39">
        <v>0</v>
      </c>
      <c r="V1620" s="39">
        <v>0</v>
      </c>
      <c r="W1620" s="39">
        <v>0</v>
      </c>
      <c r="X1620" s="39">
        <v>0</v>
      </c>
      <c r="Y1620" s="39">
        <v>0</v>
      </c>
      <c r="Z1620" s="39">
        <v>0</v>
      </c>
      <c r="AA1620" s="39">
        <v>0</v>
      </c>
      <c r="AB1620" s="41">
        <v>2021</v>
      </c>
    </row>
    <row r="1621" spans="2:28" ht="35.25" customHeight="1">
      <c r="B1621" s="30" t="s">
        <v>29</v>
      </c>
      <c r="C1621" s="8"/>
      <c r="D1621" s="36">
        <f t="shared" si="90"/>
        <v>2052152.7000000002</v>
      </c>
      <c r="E1621" s="36">
        <f aca="true" t="shared" si="93" ref="E1621:AA1621">SUM(E1622:E1624)</f>
        <v>0</v>
      </c>
      <c r="F1621" s="36">
        <f t="shared" si="93"/>
        <v>0</v>
      </c>
      <c r="G1621" s="36">
        <f t="shared" si="93"/>
        <v>0</v>
      </c>
      <c r="H1621" s="36">
        <f t="shared" si="93"/>
        <v>0</v>
      </c>
      <c r="I1621" s="36">
        <f t="shared" si="93"/>
        <v>1416599.7000000002</v>
      </c>
      <c r="J1621" s="36">
        <f t="shared" si="93"/>
        <v>0</v>
      </c>
      <c r="K1621" s="37">
        <f t="shared" si="93"/>
        <v>0</v>
      </c>
      <c r="L1621" s="36">
        <f t="shared" si="93"/>
        <v>0</v>
      </c>
      <c r="M1621" s="36">
        <f t="shared" si="93"/>
        <v>0</v>
      </c>
      <c r="N1621" s="36">
        <f t="shared" si="93"/>
        <v>0</v>
      </c>
      <c r="O1621" s="36">
        <f>SUM(O1622:O1624)</f>
        <v>635553</v>
      </c>
      <c r="P1621" s="36">
        <f t="shared" si="93"/>
        <v>0</v>
      </c>
      <c r="Q1621" s="36">
        <f t="shared" si="93"/>
        <v>0</v>
      </c>
      <c r="R1621" s="36">
        <f t="shared" si="93"/>
        <v>0</v>
      </c>
      <c r="S1621" s="36">
        <f t="shared" si="93"/>
        <v>0</v>
      </c>
      <c r="T1621" s="36">
        <f t="shared" si="93"/>
        <v>0</v>
      </c>
      <c r="U1621" s="36">
        <f t="shared" si="93"/>
        <v>0</v>
      </c>
      <c r="V1621" s="36">
        <f t="shared" si="93"/>
        <v>0</v>
      </c>
      <c r="W1621" s="36">
        <f t="shared" si="93"/>
        <v>0</v>
      </c>
      <c r="X1621" s="36">
        <f t="shared" si="93"/>
        <v>0</v>
      </c>
      <c r="Y1621" s="36">
        <f t="shared" si="93"/>
        <v>0</v>
      </c>
      <c r="Z1621" s="36">
        <f t="shared" si="93"/>
        <v>0</v>
      </c>
      <c r="AA1621" s="36">
        <f t="shared" si="93"/>
        <v>0</v>
      </c>
      <c r="AB1621" s="38" t="s">
        <v>36</v>
      </c>
    </row>
    <row r="1622" spans="1:28" ht="35.25" customHeight="1">
      <c r="A1622" s="11">
        <v>1</v>
      </c>
      <c r="B1622" s="2">
        <f>SUBTOTAL(103,$A$800:A1622)</f>
        <v>802</v>
      </c>
      <c r="C1622" s="8" t="s">
        <v>1244</v>
      </c>
      <c r="D1622" s="36">
        <f t="shared" si="90"/>
        <v>1874770.1</v>
      </c>
      <c r="E1622" s="39">
        <v>0</v>
      </c>
      <c r="F1622" s="39">
        <v>0</v>
      </c>
      <c r="G1622" s="39">
        <v>0</v>
      </c>
      <c r="H1622" s="39">
        <v>0</v>
      </c>
      <c r="I1622" s="39">
        <v>1416599.7000000002</v>
      </c>
      <c r="J1622" s="39">
        <v>0</v>
      </c>
      <c r="K1622" s="40">
        <v>0</v>
      </c>
      <c r="L1622" s="39">
        <v>0</v>
      </c>
      <c r="M1622" s="39">
        <v>0</v>
      </c>
      <c r="N1622" s="39">
        <v>0</v>
      </c>
      <c r="O1622" s="39">
        <v>458170.4</v>
      </c>
      <c r="P1622" s="39">
        <v>0</v>
      </c>
      <c r="Q1622" s="39">
        <v>0</v>
      </c>
      <c r="R1622" s="39">
        <v>0</v>
      </c>
      <c r="S1622" s="39">
        <v>0</v>
      </c>
      <c r="T1622" s="39">
        <v>0</v>
      </c>
      <c r="U1622" s="39">
        <v>0</v>
      </c>
      <c r="V1622" s="39">
        <v>0</v>
      </c>
      <c r="W1622" s="39">
        <v>0</v>
      </c>
      <c r="X1622" s="39">
        <v>0</v>
      </c>
      <c r="Y1622" s="39">
        <v>0</v>
      </c>
      <c r="Z1622" s="39">
        <v>0</v>
      </c>
      <c r="AA1622" s="39">
        <v>0</v>
      </c>
      <c r="AB1622" s="41">
        <v>2021</v>
      </c>
    </row>
    <row r="1623" spans="1:28" ht="35.25" customHeight="1">
      <c r="A1623" s="11">
        <v>1</v>
      </c>
      <c r="B1623" s="2">
        <f>SUBTOTAL(103,$A$800:A1623)</f>
        <v>803</v>
      </c>
      <c r="C1623" s="8" t="s">
        <v>794</v>
      </c>
      <c r="D1623" s="36">
        <f t="shared" si="90"/>
        <v>20983</v>
      </c>
      <c r="E1623" s="39">
        <v>0</v>
      </c>
      <c r="F1623" s="39">
        <v>0</v>
      </c>
      <c r="G1623" s="39">
        <v>0</v>
      </c>
      <c r="H1623" s="39">
        <v>0</v>
      </c>
      <c r="I1623" s="39">
        <v>0</v>
      </c>
      <c r="J1623" s="39">
        <v>0</v>
      </c>
      <c r="K1623" s="40">
        <v>0</v>
      </c>
      <c r="L1623" s="39">
        <v>0</v>
      </c>
      <c r="M1623" s="39">
        <v>0</v>
      </c>
      <c r="N1623" s="39">
        <v>0</v>
      </c>
      <c r="O1623" s="39">
        <v>20983</v>
      </c>
      <c r="P1623" s="39">
        <v>0</v>
      </c>
      <c r="Q1623" s="39">
        <v>0</v>
      </c>
      <c r="R1623" s="39">
        <v>0</v>
      </c>
      <c r="S1623" s="39">
        <v>0</v>
      </c>
      <c r="T1623" s="39">
        <v>0</v>
      </c>
      <c r="U1623" s="39">
        <v>0</v>
      </c>
      <c r="V1623" s="39">
        <v>0</v>
      </c>
      <c r="W1623" s="39">
        <v>0</v>
      </c>
      <c r="X1623" s="39">
        <v>0</v>
      </c>
      <c r="Y1623" s="39">
        <v>0</v>
      </c>
      <c r="Z1623" s="39">
        <v>0</v>
      </c>
      <c r="AA1623" s="39">
        <v>0</v>
      </c>
      <c r="AB1623" s="41">
        <v>2021</v>
      </c>
    </row>
    <row r="1624" spans="1:28" ht="35.25" customHeight="1">
      <c r="A1624" s="11">
        <v>1</v>
      </c>
      <c r="B1624" s="2">
        <f>SUBTOTAL(103,$A$800:A1624)</f>
        <v>804</v>
      </c>
      <c r="C1624" s="8" t="s">
        <v>209</v>
      </c>
      <c r="D1624" s="36">
        <f t="shared" si="90"/>
        <v>156399.6</v>
      </c>
      <c r="E1624" s="39">
        <v>0</v>
      </c>
      <c r="F1624" s="39">
        <v>0</v>
      </c>
      <c r="G1624" s="39">
        <v>0</v>
      </c>
      <c r="H1624" s="39">
        <v>0</v>
      </c>
      <c r="I1624" s="39">
        <v>0</v>
      </c>
      <c r="J1624" s="39">
        <v>0</v>
      </c>
      <c r="K1624" s="40">
        <v>0</v>
      </c>
      <c r="L1624" s="39">
        <v>0</v>
      </c>
      <c r="M1624" s="39">
        <v>0</v>
      </c>
      <c r="N1624" s="39">
        <v>0</v>
      </c>
      <c r="O1624" s="39">
        <v>156399.6</v>
      </c>
      <c r="P1624" s="39">
        <v>0</v>
      </c>
      <c r="Q1624" s="39">
        <v>0</v>
      </c>
      <c r="R1624" s="39">
        <v>0</v>
      </c>
      <c r="S1624" s="39">
        <v>0</v>
      </c>
      <c r="T1624" s="39">
        <v>0</v>
      </c>
      <c r="U1624" s="39">
        <v>0</v>
      </c>
      <c r="V1624" s="39">
        <v>0</v>
      </c>
      <c r="W1624" s="39">
        <v>0</v>
      </c>
      <c r="X1624" s="39">
        <v>0</v>
      </c>
      <c r="Y1624" s="39">
        <v>0</v>
      </c>
      <c r="Z1624" s="39">
        <v>0</v>
      </c>
      <c r="AA1624" s="39">
        <v>0</v>
      </c>
      <c r="AB1624" s="41">
        <v>2021</v>
      </c>
    </row>
    <row r="1625" spans="2:28" ht="35.25" customHeight="1">
      <c r="B1625" s="30" t="s">
        <v>578</v>
      </c>
      <c r="C1625" s="8"/>
      <c r="D1625" s="36">
        <f t="shared" si="90"/>
        <v>11682505.48</v>
      </c>
      <c r="E1625" s="36">
        <f aca="true" t="shared" si="94" ref="E1625:AA1625">SUM(E1626:E1629)</f>
        <v>0</v>
      </c>
      <c r="F1625" s="36">
        <f t="shared" si="94"/>
        <v>0</v>
      </c>
      <c r="G1625" s="36">
        <f t="shared" si="94"/>
        <v>0</v>
      </c>
      <c r="H1625" s="36">
        <f t="shared" si="94"/>
        <v>0</v>
      </c>
      <c r="I1625" s="36">
        <f t="shared" si="94"/>
        <v>0</v>
      </c>
      <c r="J1625" s="36">
        <f t="shared" si="94"/>
        <v>0</v>
      </c>
      <c r="K1625" s="37">
        <f t="shared" si="94"/>
        <v>0</v>
      </c>
      <c r="L1625" s="36">
        <f t="shared" si="94"/>
        <v>0</v>
      </c>
      <c r="M1625" s="36">
        <f t="shared" si="94"/>
        <v>11682505.48</v>
      </c>
      <c r="N1625" s="36">
        <f t="shared" si="94"/>
        <v>0</v>
      </c>
      <c r="O1625" s="36">
        <f>SUM(O1626:O1629)</f>
        <v>0</v>
      </c>
      <c r="P1625" s="36">
        <f t="shared" si="94"/>
        <v>0</v>
      </c>
      <c r="Q1625" s="36">
        <f t="shared" si="94"/>
        <v>0</v>
      </c>
      <c r="R1625" s="36">
        <f t="shared" si="94"/>
        <v>0</v>
      </c>
      <c r="S1625" s="36">
        <f t="shared" si="94"/>
        <v>0</v>
      </c>
      <c r="T1625" s="36">
        <f t="shared" si="94"/>
        <v>0</v>
      </c>
      <c r="U1625" s="36">
        <f t="shared" si="94"/>
        <v>0</v>
      </c>
      <c r="V1625" s="36">
        <f t="shared" si="94"/>
        <v>0</v>
      </c>
      <c r="W1625" s="36">
        <f t="shared" si="94"/>
        <v>0</v>
      </c>
      <c r="X1625" s="36">
        <f t="shared" si="94"/>
        <v>0</v>
      </c>
      <c r="Y1625" s="36">
        <f t="shared" si="94"/>
        <v>0</v>
      </c>
      <c r="Z1625" s="36">
        <f t="shared" si="94"/>
        <v>0</v>
      </c>
      <c r="AA1625" s="36">
        <f t="shared" si="94"/>
        <v>0</v>
      </c>
      <c r="AB1625" s="38" t="s">
        <v>36</v>
      </c>
    </row>
    <row r="1626" spans="1:28" ht="35.25" customHeight="1">
      <c r="A1626" s="11">
        <v>1</v>
      </c>
      <c r="B1626" s="2">
        <f>SUBTOTAL(103,$A$800:A1626)</f>
        <v>805</v>
      </c>
      <c r="C1626" s="8" t="s">
        <v>1246</v>
      </c>
      <c r="D1626" s="36">
        <f t="shared" si="90"/>
        <v>3072793.35</v>
      </c>
      <c r="E1626" s="39">
        <v>0</v>
      </c>
      <c r="F1626" s="39">
        <v>0</v>
      </c>
      <c r="G1626" s="39">
        <v>0</v>
      </c>
      <c r="H1626" s="39">
        <v>0</v>
      </c>
      <c r="I1626" s="39">
        <v>0</v>
      </c>
      <c r="J1626" s="39">
        <v>0</v>
      </c>
      <c r="K1626" s="40">
        <v>0</v>
      </c>
      <c r="L1626" s="39">
        <v>0</v>
      </c>
      <c r="M1626" s="39">
        <v>3072793.35</v>
      </c>
      <c r="N1626" s="39">
        <v>0</v>
      </c>
      <c r="O1626" s="39">
        <v>0</v>
      </c>
      <c r="P1626" s="39">
        <v>0</v>
      </c>
      <c r="Q1626" s="39">
        <v>0</v>
      </c>
      <c r="R1626" s="39">
        <v>0</v>
      </c>
      <c r="S1626" s="39">
        <v>0</v>
      </c>
      <c r="T1626" s="39">
        <v>0</v>
      </c>
      <c r="U1626" s="39">
        <v>0</v>
      </c>
      <c r="V1626" s="39">
        <v>0</v>
      </c>
      <c r="W1626" s="39">
        <v>0</v>
      </c>
      <c r="X1626" s="39">
        <v>0</v>
      </c>
      <c r="Y1626" s="39">
        <v>0</v>
      </c>
      <c r="Z1626" s="39">
        <v>0</v>
      </c>
      <c r="AA1626" s="39">
        <v>0</v>
      </c>
      <c r="AB1626" s="41">
        <v>2021</v>
      </c>
    </row>
    <row r="1627" spans="1:28" ht="35.25" customHeight="1">
      <c r="A1627" s="11">
        <v>1</v>
      </c>
      <c r="B1627" s="2">
        <f>SUBTOTAL(103,$A$800:A1627)</f>
        <v>806</v>
      </c>
      <c r="C1627" s="8" t="s">
        <v>1294</v>
      </c>
      <c r="D1627" s="36">
        <f t="shared" si="90"/>
        <v>2551541.03</v>
      </c>
      <c r="E1627" s="39">
        <v>0</v>
      </c>
      <c r="F1627" s="39">
        <v>0</v>
      </c>
      <c r="G1627" s="39">
        <v>0</v>
      </c>
      <c r="H1627" s="39">
        <v>0</v>
      </c>
      <c r="I1627" s="39">
        <v>0</v>
      </c>
      <c r="J1627" s="39">
        <v>0</v>
      </c>
      <c r="K1627" s="40">
        <v>0</v>
      </c>
      <c r="L1627" s="39">
        <v>0</v>
      </c>
      <c r="M1627" s="39">
        <v>2551541.03</v>
      </c>
      <c r="N1627" s="39">
        <v>0</v>
      </c>
      <c r="O1627" s="39">
        <v>0</v>
      </c>
      <c r="P1627" s="39">
        <v>0</v>
      </c>
      <c r="Q1627" s="39">
        <v>0</v>
      </c>
      <c r="R1627" s="39">
        <v>0</v>
      </c>
      <c r="S1627" s="39">
        <v>0</v>
      </c>
      <c r="T1627" s="39">
        <v>0</v>
      </c>
      <c r="U1627" s="39">
        <v>0</v>
      </c>
      <c r="V1627" s="39">
        <v>0</v>
      </c>
      <c r="W1627" s="39">
        <v>0</v>
      </c>
      <c r="X1627" s="39">
        <v>0</v>
      </c>
      <c r="Y1627" s="39">
        <v>0</v>
      </c>
      <c r="Z1627" s="39">
        <v>0</v>
      </c>
      <c r="AA1627" s="39">
        <v>0</v>
      </c>
      <c r="AB1627" s="41">
        <v>2021</v>
      </c>
    </row>
    <row r="1628" spans="1:28" ht="35.25" customHeight="1">
      <c r="A1628" s="11">
        <v>1</v>
      </c>
      <c r="B1628" s="2">
        <f>SUBTOTAL(103,$A$800:A1628)</f>
        <v>807</v>
      </c>
      <c r="C1628" s="8" t="s">
        <v>1298</v>
      </c>
      <c r="D1628" s="36">
        <f t="shared" si="90"/>
        <v>3265452.53</v>
      </c>
      <c r="E1628" s="39">
        <v>0</v>
      </c>
      <c r="F1628" s="39">
        <v>0</v>
      </c>
      <c r="G1628" s="39">
        <v>0</v>
      </c>
      <c r="H1628" s="39">
        <v>0</v>
      </c>
      <c r="I1628" s="39">
        <v>0</v>
      </c>
      <c r="J1628" s="39">
        <v>0</v>
      </c>
      <c r="K1628" s="40">
        <v>0</v>
      </c>
      <c r="L1628" s="39">
        <v>0</v>
      </c>
      <c r="M1628" s="39">
        <v>3265452.53</v>
      </c>
      <c r="N1628" s="39">
        <v>0</v>
      </c>
      <c r="O1628" s="39">
        <v>0</v>
      </c>
      <c r="P1628" s="39">
        <v>0</v>
      </c>
      <c r="Q1628" s="39">
        <v>0</v>
      </c>
      <c r="R1628" s="39">
        <v>0</v>
      </c>
      <c r="S1628" s="39">
        <v>0</v>
      </c>
      <c r="T1628" s="39">
        <v>0</v>
      </c>
      <c r="U1628" s="39">
        <v>0</v>
      </c>
      <c r="V1628" s="39">
        <v>0</v>
      </c>
      <c r="W1628" s="39">
        <v>0</v>
      </c>
      <c r="X1628" s="39">
        <v>0</v>
      </c>
      <c r="Y1628" s="39">
        <v>0</v>
      </c>
      <c r="Z1628" s="39">
        <v>0</v>
      </c>
      <c r="AA1628" s="39">
        <v>0</v>
      </c>
      <c r="AB1628" s="41">
        <v>2021</v>
      </c>
    </row>
    <row r="1629" spans="1:28" ht="35.25" customHeight="1">
      <c r="A1629" s="11">
        <v>1</v>
      </c>
      <c r="B1629" s="2">
        <f>SUBTOTAL(103,$A$800:A1629)</f>
        <v>808</v>
      </c>
      <c r="C1629" s="8" t="s">
        <v>1254</v>
      </c>
      <c r="D1629" s="36">
        <f t="shared" si="90"/>
        <v>2792718.57</v>
      </c>
      <c r="E1629" s="39">
        <v>0</v>
      </c>
      <c r="F1629" s="39">
        <v>0</v>
      </c>
      <c r="G1629" s="39">
        <v>0</v>
      </c>
      <c r="H1629" s="39">
        <v>0</v>
      </c>
      <c r="I1629" s="39">
        <v>0</v>
      </c>
      <c r="J1629" s="39">
        <v>0</v>
      </c>
      <c r="K1629" s="40">
        <v>0</v>
      </c>
      <c r="L1629" s="39">
        <v>0</v>
      </c>
      <c r="M1629" s="39">
        <v>2792718.57</v>
      </c>
      <c r="N1629" s="39">
        <v>0</v>
      </c>
      <c r="O1629" s="39">
        <v>0</v>
      </c>
      <c r="P1629" s="39">
        <v>0</v>
      </c>
      <c r="Q1629" s="39">
        <v>0</v>
      </c>
      <c r="R1629" s="39">
        <v>0</v>
      </c>
      <c r="S1629" s="39">
        <v>0</v>
      </c>
      <c r="T1629" s="39">
        <v>0</v>
      </c>
      <c r="U1629" s="39">
        <v>0</v>
      </c>
      <c r="V1629" s="39">
        <v>0</v>
      </c>
      <c r="W1629" s="39">
        <v>0</v>
      </c>
      <c r="X1629" s="39">
        <v>0</v>
      </c>
      <c r="Y1629" s="39">
        <v>0</v>
      </c>
      <c r="Z1629" s="39">
        <v>0</v>
      </c>
      <c r="AA1629" s="39">
        <v>0</v>
      </c>
      <c r="AB1629" s="41">
        <v>2021</v>
      </c>
    </row>
    <row r="1630" spans="2:28" ht="35.25" customHeight="1">
      <c r="B1630" s="30" t="s">
        <v>32</v>
      </c>
      <c r="C1630" s="8"/>
      <c r="D1630" s="36">
        <f t="shared" si="90"/>
        <v>2057948.49</v>
      </c>
      <c r="E1630" s="36">
        <f aca="true" t="shared" si="95" ref="E1630:AA1630">SUM(E1631:E1633)</f>
        <v>0</v>
      </c>
      <c r="F1630" s="36">
        <f t="shared" si="95"/>
        <v>0</v>
      </c>
      <c r="G1630" s="36">
        <f t="shared" si="95"/>
        <v>0</v>
      </c>
      <c r="H1630" s="36">
        <f t="shared" si="95"/>
        <v>0</v>
      </c>
      <c r="I1630" s="36">
        <f t="shared" si="95"/>
        <v>0</v>
      </c>
      <c r="J1630" s="36">
        <f t="shared" si="95"/>
        <v>0</v>
      </c>
      <c r="K1630" s="37">
        <f t="shared" si="95"/>
        <v>0</v>
      </c>
      <c r="L1630" s="36">
        <f t="shared" si="95"/>
        <v>0</v>
      </c>
      <c r="M1630" s="36">
        <f t="shared" si="95"/>
        <v>1015988.49</v>
      </c>
      <c r="N1630" s="36">
        <f t="shared" si="95"/>
        <v>0</v>
      </c>
      <c r="O1630" s="36">
        <f>SUM(O1631:O1633)</f>
        <v>1041960</v>
      </c>
      <c r="P1630" s="36">
        <f t="shared" si="95"/>
        <v>0</v>
      </c>
      <c r="Q1630" s="36">
        <f t="shared" si="95"/>
        <v>0</v>
      </c>
      <c r="R1630" s="36">
        <f t="shared" si="95"/>
        <v>0</v>
      </c>
      <c r="S1630" s="36">
        <f t="shared" si="95"/>
        <v>0</v>
      </c>
      <c r="T1630" s="36">
        <f t="shared" si="95"/>
        <v>0</v>
      </c>
      <c r="U1630" s="36">
        <f t="shared" si="95"/>
        <v>0</v>
      </c>
      <c r="V1630" s="36">
        <f t="shared" si="95"/>
        <v>0</v>
      </c>
      <c r="W1630" s="36">
        <f t="shared" si="95"/>
        <v>0</v>
      </c>
      <c r="X1630" s="36">
        <f t="shared" si="95"/>
        <v>0</v>
      </c>
      <c r="Y1630" s="36">
        <f t="shared" si="95"/>
        <v>0</v>
      </c>
      <c r="Z1630" s="36">
        <f t="shared" si="95"/>
        <v>0</v>
      </c>
      <c r="AA1630" s="36">
        <f t="shared" si="95"/>
        <v>0</v>
      </c>
      <c r="AB1630" s="38" t="s">
        <v>36</v>
      </c>
    </row>
    <row r="1631" spans="1:28" ht="35.25" customHeight="1">
      <c r="A1631" s="11">
        <v>1</v>
      </c>
      <c r="B1631" s="2">
        <f>SUBTOTAL(103,$A$800:A1631)</f>
        <v>809</v>
      </c>
      <c r="C1631" s="8" t="s">
        <v>1269</v>
      </c>
      <c r="D1631" s="36">
        <f t="shared" si="90"/>
        <v>417755.4</v>
      </c>
      <c r="E1631" s="39">
        <v>0</v>
      </c>
      <c r="F1631" s="39">
        <v>0</v>
      </c>
      <c r="G1631" s="39">
        <v>0</v>
      </c>
      <c r="H1631" s="39">
        <v>0</v>
      </c>
      <c r="I1631" s="39">
        <v>0</v>
      </c>
      <c r="J1631" s="39">
        <v>0</v>
      </c>
      <c r="K1631" s="40">
        <v>0</v>
      </c>
      <c r="L1631" s="39">
        <v>0</v>
      </c>
      <c r="M1631" s="39">
        <v>417755.4</v>
      </c>
      <c r="N1631" s="39">
        <v>0</v>
      </c>
      <c r="O1631" s="39">
        <v>0</v>
      </c>
      <c r="P1631" s="39">
        <v>0</v>
      </c>
      <c r="Q1631" s="39">
        <v>0</v>
      </c>
      <c r="R1631" s="39">
        <v>0</v>
      </c>
      <c r="S1631" s="39">
        <v>0</v>
      </c>
      <c r="T1631" s="39">
        <v>0</v>
      </c>
      <c r="U1631" s="39">
        <v>0</v>
      </c>
      <c r="V1631" s="39">
        <v>0</v>
      </c>
      <c r="W1631" s="39">
        <v>0</v>
      </c>
      <c r="X1631" s="39">
        <v>0</v>
      </c>
      <c r="Y1631" s="39">
        <v>0</v>
      </c>
      <c r="Z1631" s="39">
        <v>0</v>
      </c>
      <c r="AA1631" s="39">
        <v>0</v>
      </c>
      <c r="AB1631" s="41">
        <v>2021</v>
      </c>
    </row>
    <row r="1632" spans="1:28" ht="35.25" customHeight="1">
      <c r="A1632" s="11">
        <v>1</v>
      </c>
      <c r="B1632" s="2">
        <f>SUBTOTAL(103,$A$800:A1632)</f>
        <v>810</v>
      </c>
      <c r="C1632" s="8" t="s">
        <v>1343</v>
      </c>
      <c r="D1632" s="36">
        <f t="shared" si="90"/>
        <v>598233.09</v>
      </c>
      <c r="E1632" s="39">
        <v>0</v>
      </c>
      <c r="F1632" s="39">
        <v>0</v>
      </c>
      <c r="G1632" s="39">
        <v>0</v>
      </c>
      <c r="H1632" s="39">
        <v>0</v>
      </c>
      <c r="I1632" s="39">
        <v>0</v>
      </c>
      <c r="J1632" s="39">
        <v>0</v>
      </c>
      <c r="K1632" s="40">
        <v>0</v>
      </c>
      <c r="L1632" s="39">
        <v>0</v>
      </c>
      <c r="M1632" s="39">
        <v>598233.09</v>
      </c>
      <c r="N1632" s="39">
        <v>0</v>
      </c>
      <c r="O1632" s="39">
        <v>0</v>
      </c>
      <c r="P1632" s="39">
        <v>0</v>
      </c>
      <c r="Q1632" s="39">
        <v>0</v>
      </c>
      <c r="R1632" s="39">
        <v>0</v>
      </c>
      <c r="S1632" s="39">
        <v>0</v>
      </c>
      <c r="T1632" s="39">
        <v>0</v>
      </c>
      <c r="U1632" s="39">
        <v>0</v>
      </c>
      <c r="V1632" s="39">
        <v>0</v>
      </c>
      <c r="W1632" s="39">
        <v>0</v>
      </c>
      <c r="X1632" s="39">
        <v>0</v>
      </c>
      <c r="Y1632" s="39">
        <v>0</v>
      </c>
      <c r="Z1632" s="39">
        <v>0</v>
      </c>
      <c r="AA1632" s="39">
        <v>0</v>
      </c>
      <c r="AB1632" s="41">
        <v>2021</v>
      </c>
    </row>
    <row r="1633" spans="1:28" ht="35.25" customHeight="1">
      <c r="A1633" s="11">
        <v>1</v>
      </c>
      <c r="B1633" s="2">
        <f>SUBTOTAL(103,$A$800:A1633)</f>
        <v>811</v>
      </c>
      <c r="C1633" s="8" t="s">
        <v>1208</v>
      </c>
      <c r="D1633" s="36">
        <f t="shared" si="90"/>
        <v>1041960</v>
      </c>
      <c r="E1633" s="39">
        <v>0</v>
      </c>
      <c r="F1633" s="39">
        <v>0</v>
      </c>
      <c r="G1633" s="39">
        <v>0</v>
      </c>
      <c r="H1633" s="39">
        <v>0</v>
      </c>
      <c r="I1633" s="39">
        <v>0</v>
      </c>
      <c r="J1633" s="39">
        <v>0</v>
      </c>
      <c r="K1633" s="40">
        <v>0</v>
      </c>
      <c r="L1633" s="39">
        <v>0</v>
      </c>
      <c r="M1633" s="39">
        <v>0</v>
      </c>
      <c r="N1633" s="39">
        <v>0</v>
      </c>
      <c r="O1633" s="39">
        <v>1041960</v>
      </c>
      <c r="P1633" s="39">
        <v>0</v>
      </c>
      <c r="Q1633" s="39">
        <v>0</v>
      </c>
      <c r="R1633" s="39">
        <v>0</v>
      </c>
      <c r="S1633" s="39">
        <v>0</v>
      </c>
      <c r="T1633" s="39">
        <v>0</v>
      </c>
      <c r="U1633" s="39">
        <v>0</v>
      </c>
      <c r="V1633" s="39">
        <v>0</v>
      </c>
      <c r="W1633" s="39">
        <v>0</v>
      </c>
      <c r="X1633" s="39">
        <v>0</v>
      </c>
      <c r="Y1633" s="39">
        <v>0</v>
      </c>
      <c r="Z1633" s="39">
        <v>0</v>
      </c>
      <c r="AA1633" s="39">
        <v>0</v>
      </c>
      <c r="AB1633" s="41" t="s">
        <v>1212</v>
      </c>
    </row>
    <row r="1634" spans="2:28" ht="35.25" customHeight="1">
      <c r="B1634" s="30" t="s">
        <v>26</v>
      </c>
      <c r="C1634" s="8"/>
      <c r="D1634" s="36">
        <f t="shared" si="90"/>
        <v>464317.4</v>
      </c>
      <c r="E1634" s="36">
        <f>SUM(E1635:E1636)</f>
        <v>0</v>
      </c>
      <c r="F1634" s="36">
        <f aca="true" t="shared" si="96" ref="F1634:AA1634">SUM(F1635:F1636)</f>
        <v>0</v>
      </c>
      <c r="G1634" s="36">
        <f t="shared" si="96"/>
        <v>0</v>
      </c>
      <c r="H1634" s="36">
        <f t="shared" si="96"/>
        <v>126593</v>
      </c>
      <c r="I1634" s="36">
        <f t="shared" si="96"/>
        <v>0</v>
      </c>
      <c r="J1634" s="36">
        <f t="shared" si="96"/>
        <v>0</v>
      </c>
      <c r="K1634" s="37">
        <f t="shared" si="96"/>
        <v>0</v>
      </c>
      <c r="L1634" s="36">
        <f t="shared" si="96"/>
        <v>0</v>
      </c>
      <c r="M1634" s="36">
        <f t="shared" si="96"/>
        <v>0</v>
      </c>
      <c r="N1634" s="36">
        <f t="shared" si="96"/>
        <v>0</v>
      </c>
      <c r="O1634" s="36">
        <f t="shared" si="96"/>
        <v>337724.4</v>
      </c>
      <c r="P1634" s="36">
        <f>SUM(P1635:P1636)</f>
        <v>0</v>
      </c>
      <c r="Q1634" s="36">
        <f t="shared" si="96"/>
        <v>0</v>
      </c>
      <c r="R1634" s="36">
        <f t="shared" si="96"/>
        <v>0</v>
      </c>
      <c r="S1634" s="36">
        <f t="shared" si="96"/>
        <v>0</v>
      </c>
      <c r="T1634" s="36">
        <f t="shared" si="96"/>
        <v>0</v>
      </c>
      <c r="U1634" s="36">
        <f t="shared" si="96"/>
        <v>0</v>
      </c>
      <c r="V1634" s="36">
        <f t="shared" si="96"/>
        <v>0</v>
      </c>
      <c r="W1634" s="36">
        <f t="shared" si="96"/>
        <v>0</v>
      </c>
      <c r="X1634" s="36">
        <f t="shared" si="96"/>
        <v>0</v>
      </c>
      <c r="Y1634" s="36">
        <f t="shared" si="96"/>
        <v>0</v>
      </c>
      <c r="Z1634" s="36">
        <f t="shared" si="96"/>
        <v>0</v>
      </c>
      <c r="AA1634" s="36">
        <f t="shared" si="96"/>
        <v>0</v>
      </c>
      <c r="AB1634" s="41" t="s">
        <v>36</v>
      </c>
    </row>
    <row r="1635" spans="1:28" ht="35.25" customHeight="1">
      <c r="A1635" s="11">
        <v>1</v>
      </c>
      <c r="B1635" s="2">
        <f>SUBTOTAL(103,$A$800:A1635)</f>
        <v>812</v>
      </c>
      <c r="C1635" s="8" t="s">
        <v>1258</v>
      </c>
      <c r="D1635" s="36">
        <f t="shared" si="90"/>
        <v>337724.4</v>
      </c>
      <c r="E1635" s="39">
        <v>0</v>
      </c>
      <c r="F1635" s="39">
        <v>0</v>
      </c>
      <c r="G1635" s="39">
        <v>0</v>
      </c>
      <c r="H1635" s="39">
        <v>0</v>
      </c>
      <c r="I1635" s="39">
        <v>0</v>
      </c>
      <c r="J1635" s="39">
        <v>0</v>
      </c>
      <c r="K1635" s="40">
        <v>0</v>
      </c>
      <c r="L1635" s="39">
        <v>0</v>
      </c>
      <c r="M1635" s="39">
        <v>0</v>
      </c>
      <c r="N1635" s="39">
        <v>0</v>
      </c>
      <c r="O1635" s="39">
        <v>337724.4</v>
      </c>
      <c r="P1635" s="39">
        <v>0</v>
      </c>
      <c r="Q1635" s="39">
        <v>0</v>
      </c>
      <c r="R1635" s="39">
        <v>0</v>
      </c>
      <c r="S1635" s="39">
        <v>0</v>
      </c>
      <c r="T1635" s="39">
        <v>0</v>
      </c>
      <c r="U1635" s="39">
        <v>0</v>
      </c>
      <c r="V1635" s="39">
        <v>0</v>
      </c>
      <c r="W1635" s="39">
        <v>0</v>
      </c>
      <c r="X1635" s="39">
        <v>0</v>
      </c>
      <c r="Y1635" s="39">
        <v>0</v>
      </c>
      <c r="Z1635" s="39">
        <v>0</v>
      </c>
      <c r="AA1635" s="39">
        <v>0</v>
      </c>
      <c r="AB1635" s="41">
        <v>2021</v>
      </c>
    </row>
    <row r="1636" spans="1:28" ht="35.25" customHeight="1">
      <c r="A1636" s="11">
        <v>1</v>
      </c>
      <c r="B1636" s="2">
        <f>SUBTOTAL(103,$A$800:A1636)</f>
        <v>813</v>
      </c>
      <c r="C1636" s="8" t="s">
        <v>606</v>
      </c>
      <c r="D1636" s="36">
        <f t="shared" si="90"/>
        <v>126593</v>
      </c>
      <c r="E1636" s="39">
        <v>0</v>
      </c>
      <c r="F1636" s="39">
        <v>0</v>
      </c>
      <c r="G1636" s="39">
        <v>0</v>
      </c>
      <c r="H1636" s="39">
        <v>126593</v>
      </c>
      <c r="I1636" s="39">
        <v>0</v>
      </c>
      <c r="J1636" s="39">
        <v>0</v>
      </c>
      <c r="K1636" s="40">
        <v>0</v>
      </c>
      <c r="L1636" s="39">
        <v>0</v>
      </c>
      <c r="M1636" s="39">
        <v>0</v>
      </c>
      <c r="N1636" s="39">
        <v>0</v>
      </c>
      <c r="O1636" s="39">
        <v>0</v>
      </c>
      <c r="P1636" s="39">
        <v>0</v>
      </c>
      <c r="Q1636" s="39">
        <v>0</v>
      </c>
      <c r="R1636" s="39">
        <v>0</v>
      </c>
      <c r="S1636" s="39">
        <v>0</v>
      </c>
      <c r="T1636" s="39">
        <v>0</v>
      </c>
      <c r="U1636" s="39">
        <v>0</v>
      </c>
      <c r="V1636" s="39">
        <v>0</v>
      </c>
      <c r="W1636" s="39">
        <v>0</v>
      </c>
      <c r="X1636" s="39">
        <v>0</v>
      </c>
      <c r="Y1636" s="39">
        <v>0</v>
      </c>
      <c r="Z1636" s="39">
        <v>0</v>
      </c>
      <c r="AA1636" s="39">
        <v>0</v>
      </c>
      <c r="AB1636" s="41">
        <v>2021</v>
      </c>
    </row>
    <row r="1637" spans="2:28" ht="35.25" customHeight="1">
      <c r="B1637" s="30" t="s">
        <v>30</v>
      </c>
      <c r="C1637" s="8"/>
      <c r="D1637" s="36">
        <f t="shared" si="90"/>
        <v>3247816</v>
      </c>
      <c r="E1637" s="36">
        <f aca="true" t="shared" si="97" ref="E1637:AA1637">SUM(E1638:E1642)</f>
        <v>0</v>
      </c>
      <c r="F1637" s="36">
        <f t="shared" si="97"/>
        <v>0</v>
      </c>
      <c r="G1637" s="36">
        <f t="shared" si="97"/>
        <v>0</v>
      </c>
      <c r="H1637" s="36">
        <f t="shared" si="97"/>
        <v>0</v>
      </c>
      <c r="I1637" s="36">
        <f t="shared" si="97"/>
        <v>0</v>
      </c>
      <c r="J1637" s="36">
        <f t="shared" si="97"/>
        <v>0</v>
      </c>
      <c r="K1637" s="37">
        <f t="shared" si="97"/>
        <v>0</v>
      </c>
      <c r="L1637" s="36">
        <f t="shared" si="97"/>
        <v>0</v>
      </c>
      <c r="M1637" s="36">
        <f t="shared" si="97"/>
        <v>0</v>
      </c>
      <c r="N1637" s="36">
        <f t="shared" si="97"/>
        <v>0</v>
      </c>
      <c r="O1637" s="36">
        <f t="shared" si="97"/>
        <v>3247816</v>
      </c>
      <c r="P1637" s="36">
        <f>SUM(P1638:P1642)</f>
        <v>0</v>
      </c>
      <c r="Q1637" s="36">
        <f t="shared" si="97"/>
        <v>0</v>
      </c>
      <c r="R1637" s="36">
        <f t="shared" si="97"/>
        <v>0</v>
      </c>
      <c r="S1637" s="36">
        <f t="shared" si="97"/>
        <v>0</v>
      </c>
      <c r="T1637" s="36">
        <f t="shared" si="97"/>
        <v>0</v>
      </c>
      <c r="U1637" s="36">
        <f t="shared" si="97"/>
        <v>0</v>
      </c>
      <c r="V1637" s="36">
        <f t="shared" si="97"/>
        <v>0</v>
      </c>
      <c r="W1637" s="36">
        <f t="shared" si="97"/>
        <v>0</v>
      </c>
      <c r="X1637" s="36">
        <f t="shared" si="97"/>
        <v>0</v>
      </c>
      <c r="Y1637" s="36">
        <f t="shared" si="97"/>
        <v>0</v>
      </c>
      <c r="Z1637" s="36">
        <f t="shared" si="97"/>
        <v>0</v>
      </c>
      <c r="AA1637" s="36">
        <f t="shared" si="97"/>
        <v>0</v>
      </c>
      <c r="AB1637" s="38" t="s">
        <v>36</v>
      </c>
    </row>
    <row r="1638" spans="1:28" ht="35.25">
      <c r="A1638" s="11">
        <v>1</v>
      </c>
      <c r="B1638" s="2">
        <f>SUBTOTAL(103,$A$800:A1638)</f>
        <v>814</v>
      </c>
      <c r="C1638" s="8" t="s">
        <v>815</v>
      </c>
      <c r="D1638" s="36">
        <f t="shared" si="90"/>
        <v>1109625</v>
      </c>
      <c r="E1638" s="39">
        <v>0</v>
      </c>
      <c r="F1638" s="39">
        <v>0</v>
      </c>
      <c r="G1638" s="39">
        <v>0</v>
      </c>
      <c r="H1638" s="39">
        <v>0</v>
      </c>
      <c r="I1638" s="39">
        <v>0</v>
      </c>
      <c r="J1638" s="39">
        <v>0</v>
      </c>
      <c r="K1638" s="40">
        <v>0</v>
      </c>
      <c r="L1638" s="39">
        <v>0</v>
      </c>
      <c r="M1638" s="39">
        <v>0</v>
      </c>
      <c r="N1638" s="39">
        <v>0</v>
      </c>
      <c r="O1638" s="39">
        <v>1109625</v>
      </c>
      <c r="P1638" s="39">
        <v>0</v>
      </c>
      <c r="Q1638" s="39">
        <v>0</v>
      </c>
      <c r="R1638" s="39">
        <v>0</v>
      </c>
      <c r="S1638" s="39">
        <v>0</v>
      </c>
      <c r="T1638" s="39">
        <v>0</v>
      </c>
      <c r="U1638" s="39">
        <v>0</v>
      </c>
      <c r="V1638" s="39">
        <v>0</v>
      </c>
      <c r="W1638" s="39">
        <v>0</v>
      </c>
      <c r="X1638" s="39">
        <v>0</v>
      </c>
      <c r="Y1638" s="39">
        <v>0</v>
      </c>
      <c r="Z1638" s="39">
        <v>0</v>
      </c>
      <c r="AA1638" s="39">
        <v>0</v>
      </c>
      <c r="AB1638" s="41">
        <v>2021</v>
      </c>
    </row>
    <row r="1639" spans="1:28" ht="35.25">
      <c r="A1639" s="11">
        <v>1</v>
      </c>
      <c r="B1639" s="2">
        <f>SUBTOTAL(103,$A$800:A1639)</f>
        <v>815</v>
      </c>
      <c r="C1639" s="8" t="s">
        <v>1031</v>
      </c>
      <c r="D1639" s="36">
        <f t="shared" si="90"/>
        <v>525158</v>
      </c>
      <c r="E1639" s="39">
        <v>0</v>
      </c>
      <c r="F1639" s="39">
        <v>0</v>
      </c>
      <c r="G1639" s="39">
        <v>0</v>
      </c>
      <c r="H1639" s="39">
        <v>0</v>
      </c>
      <c r="I1639" s="39">
        <v>0</v>
      </c>
      <c r="J1639" s="39">
        <v>0</v>
      </c>
      <c r="K1639" s="40">
        <v>0</v>
      </c>
      <c r="L1639" s="39">
        <v>0</v>
      </c>
      <c r="M1639" s="39">
        <v>0</v>
      </c>
      <c r="N1639" s="39">
        <v>0</v>
      </c>
      <c r="O1639" s="39">
        <v>525158</v>
      </c>
      <c r="P1639" s="39">
        <v>0</v>
      </c>
      <c r="Q1639" s="39">
        <v>0</v>
      </c>
      <c r="R1639" s="39">
        <v>0</v>
      </c>
      <c r="S1639" s="39">
        <v>0</v>
      </c>
      <c r="T1639" s="39">
        <v>0</v>
      </c>
      <c r="U1639" s="39">
        <v>0</v>
      </c>
      <c r="V1639" s="39">
        <v>0</v>
      </c>
      <c r="W1639" s="39">
        <v>0</v>
      </c>
      <c r="X1639" s="39">
        <v>0</v>
      </c>
      <c r="Y1639" s="39">
        <v>0</v>
      </c>
      <c r="Z1639" s="39">
        <v>0</v>
      </c>
      <c r="AA1639" s="39">
        <v>0</v>
      </c>
      <c r="AB1639" s="41" t="s">
        <v>1212</v>
      </c>
    </row>
    <row r="1640" spans="1:28" ht="35.25">
      <c r="A1640" s="11">
        <v>1</v>
      </c>
      <c r="B1640" s="2">
        <f>SUBTOTAL(103,$A$800:A1640)</f>
        <v>816</v>
      </c>
      <c r="C1640" s="8" t="s">
        <v>761</v>
      </c>
      <c r="D1640" s="36">
        <f t="shared" si="90"/>
        <v>648077</v>
      </c>
      <c r="E1640" s="39">
        <v>0</v>
      </c>
      <c r="F1640" s="39">
        <v>0</v>
      </c>
      <c r="G1640" s="39">
        <v>0</v>
      </c>
      <c r="H1640" s="39">
        <v>0</v>
      </c>
      <c r="I1640" s="39">
        <v>0</v>
      </c>
      <c r="J1640" s="39">
        <v>0</v>
      </c>
      <c r="K1640" s="40">
        <v>0</v>
      </c>
      <c r="L1640" s="39">
        <v>0</v>
      </c>
      <c r="M1640" s="39">
        <v>0</v>
      </c>
      <c r="N1640" s="39">
        <v>0</v>
      </c>
      <c r="O1640" s="39">
        <v>648077</v>
      </c>
      <c r="P1640" s="39">
        <v>0</v>
      </c>
      <c r="Q1640" s="39">
        <v>0</v>
      </c>
      <c r="R1640" s="39">
        <v>0</v>
      </c>
      <c r="S1640" s="39">
        <v>0</v>
      </c>
      <c r="T1640" s="39">
        <v>0</v>
      </c>
      <c r="U1640" s="39">
        <v>0</v>
      </c>
      <c r="V1640" s="39">
        <v>0</v>
      </c>
      <c r="W1640" s="39">
        <v>0</v>
      </c>
      <c r="X1640" s="39">
        <v>0</v>
      </c>
      <c r="Y1640" s="39">
        <v>0</v>
      </c>
      <c r="Z1640" s="39">
        <v>0</v>
      </c>
      <c r="AA1640" s="39">
        <v>0</v>
      </c>
      <c r="AB1640" s="41" t="s">
        <v>1212</v>
      </c>
    </row>
    <row r="1641" spans="1:28" ht="35.25">
      <c r="A1641" s="11">
        <v>1</v>
      </c>
      <c r="B1641" s="2">
        <f>SUBTOTAL(103,$A$800:A1641)</f>
        <v>817</v>
      </c>
      <c r="C1641" s="8" t="s">
        <v>1032</v>
      </c>
      <c r="D1641" s="36">
        <f t="shared" si="90"/>
        <v>321456</v>
      </c>
      <c r="E1641" s="39">
        <v>0</v>
      </c>
      <c r="F1641" s="39">
        <v>0</v>
      </c>
      <c r="G1641" s="39">
        <v>0</v>
      </c>
      <c r="H1641" s="39">
        <v>0</v>
      </c>
      <c r="I1641" s="39">
        <v>0</v>
      </c>
      <c r="J1641" s="39">
        <v>0</v>
      </c>
      <c r="K1641" s="40">
        <v>0</v>
      </c>
      <c r="L1641" s="39">
        <v>0</v>
      </c>
      <c r="M1641" s="39">
        <v>0</v>
      </c>
      <c r="N1641" s="39">
        <v>0</v>
      </c>
      <c r="O1641" s="39">
        <v>321456</v>
      </c>
      <c r="P1641" s="39">
        <v>0</v>
      </c>
      <c r="Q1641" s="39">
        <v>0</v>
      </c>
      <c r="R1641" s="39">
        <v>0</v>
      </c>
      <c r="S1641" s="39">
        <v>0</v>
      </c>
      <c r="T1641" s="39">
        <v>0</v>
      </c>
      <c r="U1641" s="39">
        <v>0</v>
      </c>
      <c r="V1641" s="39">
        <v>0</v>
      </c>
      <c r="W1641" s="39">
        <v>0</v>
      </c>
      <c r="X1641" s="39">
        <v>0</v>
      </c>
      <c r="Y1641" s="39">
        <v>0</v>
      </c>
      <c r="Z1641" s="39">
        <v>0</v>
      </c>
      <c r="AA1641" s="39">
        <v>0</v>
      </c>
      <c r="AB1641" s="41" t="s">
        <v>1212</v>
      </c>
    </row>
    <row r="1642" spans="1:28" ht="35.25">
      <c r="A1642" s="11">
        <v>1</v>
      </c>
      <c r="B1642" s="2">
        <f>SUBTOTAL(103,$A$800:A1642)</f>
        <v>818</v>
      </c>
      <c r="C1642" s="8" t="s">
        <v>553</v>
      </c>
      <c r="D1642" s="36">
        <f t="shared" si="90"/>
        <v>643500</v>
      </c>
      <c r="E1642" s="39">
        <v>0</v>
      </c>
      <c r="F1642" s="39">
        <v>0</v>
      </c>
      <c r="G1642" s="39">
        <v>0</v>
      </c>
      <c r="H1642" s="39">
        <v>0</v>
      </c>
      <c r="I1642" s="39">
        <v>0</v>
      </c>
      <c r="J1642" s="39">
        <v>0</v>
      </c>
      <c r="K1642" s="40">
        <v>0</v>
      </c>
      <c r="L1642" s="39">
        <v>0</v>
      </c>
      <c r="M1642" s="39">
        <v>0</v>
      </c>
      <c r="N1642" s="39">
        <v>0</v>
      </c>
      <c r="O1642" s="39">
        <v>643500</v>
      </c>
      <c r="P1642" s="39">
        <v>0</v>
      </c>
      <c r="Q1642" s="39">
        <v>0</v>
      </c>
      <c r="R1642" s="39">
        <v>0</v>
      </c>
      <c r="S1642" s="39">
        <v>0</v>
      </c>
      <c r="T1642" s="39">
        <v>0</v>
      </c>
      <c r="U1642" s="39">
        <v>0</v>
      </c>
      <c r="V1642" s="39">
        <v>0</v>
      </c>
      <c r="W1642" s="39">
        <v>0</v>
      </c>
      <c r="X1642" s="39">
        <v>0</v>
      </c>
      <c r="Y1642" s="39">
        <v>0</v>
      </c>
      <c r="Z1642" s="39">
        <v>0</v>
      </c>
      <c r="AA1642" s="39">
        <v>0</v>
      </c>
      <c r="AB1642" s="41" t="s">
        <v>1212</v>
      </c>
    </row>
    <row r="1643" spans="2:28" ht="35.25">
      <c r="B1643" s="30" t="s">
        <v>522</v>
      </c>
      <c r="C1643" s="8"/>
      <c r="D1643" s="36">
        <f t="shared" si="90"/>
        <v>1036923.02</v>
      </c>
      <c r="E1643" s="36">
        <f>SUM(E1644:E1646)</f>
        <v>0</v>
      </c>
      <c r="F1643" s="36">
        <f aca="true" t="shared" si="98" ref="F1643:AA1643">SUM(F1644:F1646)</f>
        <v>0</v>
      </c>
      <c r="G1643" s="36">
        <f t="shared" si="98"/>
        <v>0</v>
      </c>
      <c r="H1643" s="36">
        <f t="shared" si="98"/>
        <v>0</v>
      </c>
      <c r="I1643" s="36">
        <f t="shared" si="98"/>
        <v>0</v>
      </c>
      <c r="J1643" s="36">
        <f t="shared" si="98"/>
        <v>0</v>
      </c>
      <c r="K1643" s="37">
        <f t="shared" si="98"/>
        <v>0</v>
      </c>
      <c r="L1643" s="36">
        <f t="shared" si="98"/>
        <v>0</v>
      </c>
      <c r="M1643" s="36">
        <f t="shared" si="98"/>
        <v>550440</v>
      </c>
      <c r="N1643" s="36">
        <f t="shared" si="98"/>
        <v>101700</v>
      </c>
      <c r="O1643" s="36">
        <f t="shared" si="98"/>
        <v>0</v>
      </c>
      <c r="P1643" s="36">
        <f>SUM(P1644:P1646)</f>
        <v>384783.02</v>
      </c>
      <c r="Q1643" s="36">
        <f t="shared" si="98"/>
        <v>0</v>
      </c>
      <c r="R1643" s="36">
        <f t="shared" si="98"/>
        <v>0</v>
      </c>
      <c r="S1643" s="36">
        <f t="shared" si="98"/>
        <v>0</v>
      </c>
      <c r="T1643" s="36">
        <f t="shared" si="98"/>
        <v>0</v>
      </c>
      <c r="U1643" s="36">
        <f t="shared" si="98"/>
        <v>0</v>
      </c>
      <c r="V1643" s="36">
        <f t="shared" si="98"/>
        <v>0</v>
      </c>
      <c r="W1643" s="36">
        <f t="shared" si="98"/>
        <v>0</v>
      </c>
      <c r="X1643" s="36">
        <f t="shared" si="98"/>
        <v>0</v>
      </c>
      <c r="Y1643" s="36">
        <f t="shared" si="98"/>
        <v>0</v>
      </c>
      <c r="Z1643" s="36">
        <f t="shared" si="98"/>
        <v>0</v>
      </c>
      <c r="AA1643" s="36">
        <f t="shared" si="98"/>
        <v>0</v>
      </c>
      <c r="AB1643" s="38" t="s">
        <v>36</v>
      </c>
    </row>
    <row r="1644" spans="1:28" ht="35.25">
      <c r="A1644" s="11">
        <v>1</v>
      </c>
      <c r="B1644" s="2">
        <f>SUBTOTAL(103,$A$800:A1644)</f>
        <v>819</v>
      </c>
      <c r="C1644" s="8" t="s">
        <v>859</v>
      </c>
      <c r="D1644" s="36">
        <f t="shared" si="90"/>
        <v>384783.02</v>
      </c>
      <c r="E1644" s="39">
        <v>0</v>
      </c>
      <c r="F1644" s="39">
        <v>0</v>
      </c>
      <c r="G1644" s="39">
        <v>0</v>
      </c>
      <c r="H1644" s="39">
        <v>0</v>
      </c>
      <c r="I1644" s="39">
        <v>0</v>
      </c>
      <c r="J1644" s="39">
        <v>0</v>
      </c>
      <c r="K1644" s="40">
        <v>0</v>
      </c>
      <c r="L1644" s="39">
        <v>0</v>
      </c>
      <c r="M1644" s="39">
        <v>0</v>
      </c>
      <c r="N1644" s="39">
        <v>0</v>
      </c>
      <c r="O1644" s="39">
        <v>0</v>
      </c>
      <c r="P1644" s="39">
        <v>384783.02</v>
      </c>
      <c r="Q1644" s="39">
        <v>0</v>
      </c>
      <c r="R1644" s="39">
        <v>0</v>
      </c>
      <c r="S1644" s="39">
        <v>0</v>
      </c>
      <c r="T1644" s="39">
        <v>0</v>
      </c>
      <c r="U1644" s="39">
        <v>0</v>
      </c>
      <c r="V1644" s="39">
        <v>0</v>
      </c>
      <c r="W1644" s="39">
        <v>0</v>
      </c>
      <c r="X1644" s="39">
        <v>0</v>
      </c>
      <c r="Y1644" s="39">
        <v>0</v>
      </c>
      <c r="Z1644" s="39">
        <v>0</v>
      </c>
      <c r="AA1644" s="39">
        <v>0</v>
      </c>
      <c r="AB1644" s="41" t="s">
        <v>1212</v>
      </c>
    </row>
    <row r="1645" spans="1:28" ht="35.25">
      <c r="A1645" s="11">
        <v>1</v>
      </c>
      <c r="B1645" s="2">
        <f>SUBTOTAL(103,$A$800:A1645)</f>
        <v>820</v>
      </c>
      <c r="C1645" s="8" t="s">
        <v>695</v>
      </c>
      <c r="D1645" s="36">
        <f t="shared" si="90"/>
        <v>550440</v>
      </c>
      <c r="E1645" s="39">
        <v>0</v>
      </c>
      <c r="F1645" s="39">
        <v>0</v>
      </c>
      <c r="G1645" s="39">
        <v>0</v>
      </c>
      <c r="H1645" s="39">
        <v>0</v>
      </c>
      <c r="I1645" s="39">
        <v>0</v>
      </c>
      <c r="J1645" s="39">
        <v>0</v>
      </c>
      <c r="K1645" s="40">
        <v>0</v>
      </c>
      <c r="L1645" s="39">
        <v>0</v>
      </c>
      <c r="M1645" s="39">
        <v>550440</v>
      </c>
      <c r="N1645" s="39">
        <v>0</v>
      </c>
      <c r="O1645" s="39">
        <v>0</v>
      </c>
      <c r="P1645" s="39">
        <v>0</v>
      </c>
      <c r="Q1645" s="39">
        <v>0</v>
      </c>
      <c r="R1645" s="39">
        <v>0</v>
      </c>
      <c r="S1645" s="39">
        <v>0</v>
      </c>
      <c r="T1645" s="39">
        <v>0</v>
      </c>
      <c r="U1645" s="39">
        <v>0</v>
      </c>
      <c r="V1645" s="39">
        <v>0</v>
      </c>
      <c r="W1645" s="39">
        <v>0</v>
      </c>
      <c r="X1645" s="39">
        <v>0</v>
      </c>
      <c r="Y1645" s="39">
        <v>0</v>
      </c>
      <c r="Z1645" s="39">
        <v>0</v>
      </c>
      <c r="AA1645" s="39">
        <v>0</v>
      </c>
      <c r="AB1645" s="41" t="s">
        <v>1212</v>
      </c>
    </row>
    <row r="1646" spans="1:28" ht="35.25">
      <c r="A1646" s="11">
        <v>1</v>
      </c>
      <c r="B1646" s="2">
        <f>SUBTOTAL(103,$A$800:A1646)</f>
        <v>821</v>
      </c>
      <c r="C1646" s="8" t="s">
        <v>1326</v>
      </c>
      <c r="D1646" s="36">
        <f t="shared" si="90"/>
        <v>101700</v>
      </c>
      <c r="E1646" s="39">
        <v>0</v>
      </c>
      <c r="F1646" s="39">
        <v>0</v>
      </c>
      <c r="G1646" s="39">
        <v>0</v>
      </c>
      <c r="H1646" s="39">
        <v>0</v>
      </c>
      <c r="I1646" s="39">
        <v>0</v>
      </c>
      <c r="J1646" s="39">
        <v>0</v>
      </c>
      <c r="K1646" s="40">
        <v>0</v>
      </c>
      <c r="L1646" s="39">
        <v>0</v>
      </c>
      <c r="M1646" s="39">
        <v>0</v>
      </c>
      <c r="N1646" s="39">
        <v>101700</v>
      </c>
      <c r="O1646" s="39">
        <v>0</v>
      </c>
      <c r="P1646" s="39">
        <v>0</v>
      </c>
      <c r="Q1646" s="39">
        <v>0</v>
      </c>
      <c r="R1646" s="39">
        <v>0</v>
      </c>
      <c r="S1646" s="39">
        <v>0</v>
      </c>
      <c r="T1646" s="39">
        <v>0</v>
      </c>
      <c r="U1646" s="39">
        <v>0</v>
      </c>
      <c r="V1646" s="39">
        <v>0</v>
      </c>
      <c r="W1646" s="39">
        <v>0</v>
      </c>
      <c r="X1646" s="39">
        <v>0</v>
      </c>
      <c r="Y1646" s="39">
        <v>0</v>
      </c>
      <c r="Z1646" s="39">
        <v>0</v>
      </c>
      <c r="AA1646" s="39">
        <v>0</v>
      </c>
      <c r="AB1646" s="41" t="s">
        <v>1212</v>
      </c>
    </row>
    <row r="1647" spans="2:28" ht="35.25">
      <c r="B1647" s="30" t="s">
        <v>31</v>
      </c>
      <c r="C1647" s="8"/>
      <c r="D1647" s="36">
        <f t="shared" si="90"/>
        <v>177965.57</v>
      </c>
      <c r="E1647" s="36">
        <f>E1648</f>
        <v>0</v>
      </c>
      <c r="F1647" s="36">
        <f aca="true" t="shared" si="99" ref="F1647:AA1647">F1648</f>
        <v>0</v>
      </c>
      <c r="G1647" s="36">
        <f t="shared" si="99"/>
        <v>0</v>
      </c>
      <c r="H1647" s="36">
        <f t="shared" si="99"/>
        <v>0</v>
      </c>
      <c r="I1647" s="36">
        <f t="shared" si="99"/>
        <v>0</v>
      </c>
      <c r="J1647" s="36">
        <f t="shared" si="99"/>
        <v>0</v>
      </c>
      <c r="K1647" s="37">
        <f t="shared" si="99"/>
        <v>0</v>
      </c>
      <c r="L1647" s="36">
        <f t="shared" si="99"/>
        <v>0</v>
      </c>
      <c r="M1647" s="36">
        <f t="shared" si="99"/>
        <v>177965.57</v>
      </c>
      <c r="N1647" s="36">
        <f t="shared" si="99"/>
        <v>0</v>
      </c>
      <c r="O1647" s="36">
        <f t="shared" si="99"/>
        <v>0</v>
      </c>
      <c r="P1647" s="36">
        <f t="shared" si="99"/>
        <v>0</v>
      </c>
      <c r="Q1647" s="36">
        <f t="shared" si="99"/>
        <v>0</v>
      </c>
      <c r="R1647" s="36">
        <f t="shared" si="99"/>
        <v>0</v>
      </c>
      <c r="S1647" s="36">
        <f t="shared" si="99"/>
        <v>0</v>
      </c>
      <c r="T1647" s="36">
        <f t="shared" si="99"/>
        <v>0</v>
      </c>
      <c r="U1647" s="36">
        <f t="shared" si="99"/>
        <v>0</v>
      </c>
      <c r="V1647" s="36">
        <f t="shared" si="99"/>
        <v>0</v>
      </c>
      <c r="W1647" s="36">
        <f t="shared" si="99"/>
        <v>0</v>
      </c>
      <c r="X1647" s="36">
        <f t="shared" si="99"/>
        <v>0</v>
      </c>
      <c r="Y1647" s="36">
        <f t="shared" si="99"/>
        <v>0</v>
      </c>
      <c r="Z1647" s="36">
        <f t="shared" si="99"/>
        <v>0</v>
      </c>
      <c r="AA1647" s="36">
        <f t="shared" si="99"/>
        <v>0</v>
      </c>
      <c r="AB1647" s="38" t="s">
        <v>36</v>
      </c>
    </row>
    <row r="1648" spans="1:28" ht="35.25">
      <c r="A1648" s="11">
        <v>1</v>
      </c>
      <c r="B1648" s="2">
        <f>SUBTOTAL(103,$A$800:A1648)</f>
        <v>822</v>
      </c>
      <c r="C1648" s="8" t="s">
        <v>368</v>
      </c>
      <c r="D1648" s="36">
        <f t="shared" si="90"/>
        <v>177965.57</v>
      </c>
      <c r="E1648" s="39">
        <v>0</v>
      </c>
      <c r="F1648" s="39">
        <v>0</v>
      </c>
      <c r="G1648" s="39">
        <v>0</v>
      </c>
      <c r="H1648" s="39">
        <v>0</v>
      </c>
      <c r="I1648" s="39">
        <v>0</v>
      </c>
      <c r="J1648" s="39">
        <v>0</v>
      </c>
      <c r="K1648" s="40">
        <v>0</v>
      </c>
      <c r="L1648" s="39">
        <v>0</v>
      </c>
      <c r="M1648" s="39">
        <v>177965.57</v>
      </c>
      <c r="N1648" s="39">
        <v>0</v>
      </c>
      <c r="O1648" s="39">
        <v>0</v>
      </c>
      <c r="P1648" s="39">
        <v>0</v>
      </c>
      <c r="Q1648" s="39">
        <v>0</v>
      </c>
      <c r="R1648" s="39">
        <v>0</v>
      </c>
      <c r="S1648" s="39">
        <v>0</v>
      </c>
      <c r="T1648" s="39">
        <v>0</v>
      </c>
      <c r="U1648" s="39">
        <v>0</v>
      </c>
      <c r="V1648" s="39">
        <v>0</v>
      </c>
      <c r="W1648" s="39">
        <v>0</v>
      </c>
      <c r="X1648" s="39">
        <v>0</v>
      </c>
      <c r="Y1648" s="39">
        <v>0</v>
      </c>
      <c r="Z1648" s="39">
        <v>0</v>
      </c>
      <c r="AA1648" s="39">
        <v>0</v>
      </c>
      <c r="AB1648" s="41" t="s">
        <v>1212</v>
      </c>
    </row>
    <row r="1649" spans="2:28" ht="35.25">
      <c r="B1649" s="30" t="s">
        <v>661</v>
      </c>
      <c r="C1649" s="8"/>
      <c r="D1649" s="36">
        <f t="shared" si="90"/>
        <v>590752.2</v>
      </c>
      <c r="E1649" s="36">
        <f>E1650</f>
        <v>0</v>
      </c>
      <c r="F1649" s="36">
        <f aca="true" t="shared" si="100" ref="F1649:AA1649">F1650</f>
        <v>0</v>
      </c>
      <c r="G1649" s="36">
        <f t="shared" si="100"/>
        <v>0</v>
      </c>
      <c r="H1649" s="36">
        <f t="shared" si="100"/>
        <v>0</v>
      </c>
      <c r="I1649" s="36">
        <f t="shared" si="100"/>
        <v>0</v>
      </c>
      <c r="J1649" s="36">
        <f t="shared" si="100"/>
        <v>0</v>
      </c>
      <c r="K1649" s="37">
        <f t="shared" si="100"/>
        <v>0</v>
      </c>
      <c r="L1649" s="36">
        <f t="shared" si="100"/>
        <v>0</v>
      </c>
      <c r="M1649" s="36">
        <f t="shared" si="100"/>
        <v>590752.2</v>
      </c>
      <c r="N1649" s="36">
        <f t="shared" si="100"/>
        <v>0</v>
      </c>
      <c r="O1649" s="36">
        <f t="shared" si="100"/>
        <v>0</v>
      </c>
      <c r="P1649" s="36">
        <f t="shared" si="100"/>
        <v>0</v>
      </c>
      <c r="Q1649" s="36">
        <f t="shared" si="100"/>
        <v>0</v>
      </c>
      <c r="R1649" s="36">
        <f t="shared" si="100"/>
        <v>0</v>
      </c>
      <c r="S1649" s="36">
        <f t="shared" si="100"/>
        <v>0</v>
      </c>
      <c r="T1649" s="36">
        <f t="shared" si="100"/>
        <v>0</v>
      </c>
      <c r="U1649" s="36">
        <f t="shared" si="100"/>
        <v>0</v>
      </c>
      <c r="V1649" s="36">
        <f t="shared" si="100"/>
        <v>0</v>
      </c>
      <c r="W1649" s="36">
        <f t="shared" si="100"/>
        <v>0</v>
      </c>
      <c r="X1649" s="36">
        <f t="shared" si="100"/>
        <v>0</v>
      </c>
      <c r="Y1649" s="36">
        <f t="shared" si="100"/>
        <v>0</v>
      </c>
      <c r="Z1649" s="36">
        <f t="shared" si="100"/>
        <v>0</v>
      </c>
      <c r="AA1649" s="36">
        <f t="shared" si="100"/>
        <v>0</v>
      </c>
      <c r="AB1649" s="41" t="s">
        <v>36</v>
      </c>
    </row>
    <row r="1650" spans="1:28" ht="35.25">
      <c r="A1650" s="11">
        <v>1</v>
      </c>
      <c r="B1650" s="2">
        <f>SUBTOTAL(103,$A$800:A1650)</f>
        <v>823</v>
      </c>
      <c r="C1650" s="8" t="s">
        <v>1331</v>
      </c>
      <c r="D1650" s="36">
        <f t="shared" si="90"/>
        <v>590752.2</v>
      </c>
      <c r="E1650" s="39">
        <v>0</v>
      </c>
      <c r="F1650" s="39">
        <v>0</v>
      </c>
      <c r="G1650" s="39">
        <v>0</v>
      </c>
      <c r="H1650" s="39">
        <v>0</v>
      </c>
      <c r="I1650" s="39">
        <v>0</v>
      </c>
      <c r="J1650" s="39">
        <v>0</v>
      </c>
      <c r="K1650" s="40">
        <v>0</v>
      </c>
      <c r="L1650" s="39">
        <v>0</v>
      </c>
      <c r="M1650" s="39">
        <v>590752.2</v>
      </c>
      <c r="N1650" s="39">
        <v>0</v>
      </c>
      <c r="O1650" s="39">
        <v>0</v>
      </c>
      <c r="P1650" s="39">
        <v>0</v>
      </c>
      <c r="Q1650" s="39">
        <v>0</v>
      </c>
      <c r="R1650" s="39">
        <v>0</v>
      </c>
      <c r="S1650" s="39">
        <v>0</v>
      </c>
      <c r="T1650" s="39">
        <v>0</v>
      </c>
      <c r="U1650" s="39">
        <v>0</v>
      </c>
      <c r="V1650" s="39">
        <v>0</v>
      </c>
      <c r="W1650" s="39">
        <v>0</v>
      </c>
      <c r="X1650" s="39">
        <v>0</v>
      </c>
      <c r="Y1650" s="39">
        <v>0</v>
      </c>
      <c r="Z1650" s="39">
        <v>0</v>
      </c>
      <c r="AA1650" s="39">
        <v>0</v>
      </c>
      <c r="AB1650" s="41" t="s">
        <v>1212</v>
      </c>
    </row>
    <row r="1651" spans="2:28" ht="35.25">
      <c r="B1651" s="8" t="s">
        <v>28</v>
      </c>
      <c r="C1651" s="8"/>
      <c r="D1651" s="36">
        <f t="shared" si="90"/>
        <v>732450</v>
      </c>
      <c r="E1651" s="36">
        <f>SUM(E1652:E1656)</f>
        <v>0</v>
      </c>
      <c r="F1651" s="36">
        <f aca="true" t="shared" si="101" ref="F1651:AA1651">SUM(F1652:F1656)</f>
        <v>0</v>
      </c>
      <c r="G1651" s="36">
        <f t="shared" si="101"/>
        <v>0</v>
      </c>
      <c r="H1651" s="36">
        <f t="shared" si="101"/>
        <v>0</v>
      </c>
      <c r="I1651" s="36">
        <f t="shared" si="101"/>
        <v>0</v>
      </c>
      <c r="J1651" s="36">
        <f t="shared" si="101"/>
        <v>0</v>
      </c>
      <c r="K1651" s="37">
        <f t="shared" si="101"/>
        <v>0</v>
      </c>
      <c r="L1651" s="36">
        <f t="shared" si="101"/>
        <v>0</v>
      </c>
      <c r="M1651" s="36">
        <f t="shared" si="101"/>
        <v>0</v>
      </c>
      <c r="N1651" s="36">
        <f t="shared" si="101"/>
        <v>0</v>
      </c>
      <c r="O1651" s="36">
        <f t="shared" si="101"/>
        <v>732450</v>
      </c>
      <c r="P1651" s="36">
        <f t="shared" si="101"/>
        <v>0</v>
      </c>
      <c r="Q1651" s="36">
        <f t="shared" si="101"/>
        <v>0</v>
      </c>
      <c r="R1651" s="36">
        <f t="shared" si="101"/>
        <v>0</v>
      </c>
      <c r="S1651" s="36">
        <f t="shared" si="101"/>
        <v>0</v>
      </c>
      <c r="T1651" s="36">
        <f t="shared" si="101"/>
        <v>0</v>
      </c>
      <c r="U1651" s="36">
        <f t="shared" si="101"/>
        <v>0</v>
      </c>
      <c r="V1651" s="36">
        <f t="shared" si="101"/>
        <v>0</v>
      </c>
      <c r="W1651" s="36">
        <f t="shared" si="101"/>
        <v>0</v>
      </c>
      <c r="X1651" s="36">
        <f t="shared" si="101"/>
        <v>0</v>
      </c>
      <c r="Y1651" s="36">
        <f t="shared" si="101"/>
        <v>0</v>
      </c>
      <c r="Z1651" s="36">
        <f t="shared" si="101"/>
        <v>0</v>
      </c>
      <c r="AA1651" s="36">
        <f t="shared" si="101"/>
        <v>0</v>
      </c>
      <c r="AB1651" s="38" t="s">
        <v>36</v>
      </c>
    </row>
    <row r="1652" spans="1:28" ht="35.25">
      <c r="A1652" s="11">
        <v>1</v>
      </c>
      <c r="B1652" s="2">
        <f>SUBTOTAL(103,$A$800:A1652)</f>
        <v>824</v>
      </c>
      <c r="C1652" s="8" t="s">
        <v>675</v>
      </c>
      <c r="D1652" s="36">
        <f t="shared" si="90"/>
        <v>102850</v>
      </c>
      <c r="E1652" s="39">
        <v>0</v>
      </c>
      <c r="F1652" s="39">
        <v>0</v>
      </c>
      <c r="G1652" s="39">
        <v>0</v>
      </c>
      <c r="H1652" s="39">
        <v>0</v>
      </c>
      <c r="I1652" s="39">
        <v>0</v>
      </c>
      <c r="J1652" s="39">
        <v>0</v>
      </c>
      <c r="K1652" s="40">
        <v>0</v>
      </c>
      <c r="L1652" s="39">
        <v>0</v>
      </c>
      <c r="M1652" s="39">
        <v>0</v>
      </c>
      <c r="N1652" s="39">
        <v>0</v>
      </c>
      <c r="O1652" s="39">
        <v>102850</v>
      </c>
      <c r="P1652" s="39">
        <v>0</v>
      </c>
      <c r="Q1652" s="39">
        <v>0</v>
      </c>
      <c r="R1652" s="39">
        <v>0</v>
      </c>
      <c r="S1652" s="39">
        <v>0</v>
      </c>
      <c r="T1652" s="39">
        <v>0</v>
      </c>
      <c r="U1652" s="39">
        <v>0</v>
      </c>
      <c r="V1652" s="39">
        <v>0</v>
      </c>
      <c r="W1652" s="39">
        <v>0</v>
      </c>
      <c r="X1652" s="39">
        <v>0</v>
      </c>
      <c r="Y1652" s="39">
        <v>0</v>
      </c>
      <c r="Z1652" s="39">
        <v>0</v>
      </c>
      <c r="AA1652" s="39">
        <v>0</v>
      </c>
      <c r="AB1652" s="41" t="s">
        <v>1212</v>
      </c>
    </row>
    <row r="1653" spans="1:28" ht="35.25">
      <c r="A1653" s="11">
        <v>1</v>
      </c>
      <c r="B1653" s="2">
        <f>SUBTOTAL(103,$A$800:A1653)</f>
        <v>825</v>
      </c>
      <c r="C1653" s="8" t="s">
        <v>676</v>
      </c>
      <c r="D1653" s="36">
        <f t="shared" si="90"/>
        <v>102850</v>
      </c>
      <c r="E1653" s="39">
        <v>0</v>
      </c>
      <c r="F1653" s="39">
        <v>0</v>
      </c>
      <c r="G1653" s="39">
        <v>0</v>
      </c>
      <c r="H1653" s="39">
        <v>0</v>
      </c>
      <c r="I1653" s="39">
        <v>0</v>
      </c>
      <c r="J1653" s="39">
        <v>0</v>
      </c>
      <c r="K1653" s="40">
        <v>0</v>
      </c>
      <c r="L1653" s="39">
        <v>0</v>
      </c>
      <c r="M1653" s="39">
        <v>0</v>
      </c>
      <c r="N1653" s="39">
        <v>0</v>
      </c>
      <c r="O1653" s="39">
        <v>102850</v>
      </c>
      <c r="P1653" s="39">
        <v>0</v>
      </c>
      <c r="Q1653" s="39">
        <v>0</v>
      </c>
      <c r="R1653" s="39">
        <v>0</v>
      </c>
      <c r="S1653" s="39">
        <v>0</v>
      </c>
      <c r="T1653" s="39">
        <v>0</v>
      </c>
      <c r="U1653" s="39">
        <v>0</v>
      </c>
      <c r="V1653" s="39">
        <v>0</v>
      </c>
      <c r="W1653" s="39">
        <v>0</v>
      </c>
      <c r="X1653" s="39">
        <v>0</v>
      </c>
      <c r="Y1653" s="39">
        <v>0</v>
      </c>
      <c r="Z1653" s="39">
        <v>0</v>
      </c>
      <c r="AA1653" s="39">
        <v>0</v>
      </c>
      <c r="AB1653" s="41" t="s">
        <v>1212</v>
      </c>
    </row>
    <row r="1654" spans="1:28" ht="35.25">
      <c r="A1654" s="11">
        <v>1</v>
      </c>
      <c r="B1654" s="2">
        <f>SUBTOTAL(103,$A$800:A1654)</f>
        <v>826</v>
      </c>
      <c r="C1654" s="8" t="s">
        <v>677</v>
      </c>
      <c r="D1654" s="36">
        <f t="shared" si="90"/>
        <v>102850</v>
      </c>
      <c r="E1654" s="39">
        <v>0</v>
      </c>
      <c r="F1654" s="39">
        <v>0</v>
      </c>
      <c r="G1654" s="39">
        <v>0</v>
      </c>
      <c r="H1654" s="39">
        <v>0</v>
      </c>
      <c r="I1654" s="39">
        <v>0</v>
      </c>
      <c r="J1654" s="39">
        <v>0</v>
      </c>
      <c r="K1654" s="40">
        <v>0</v>
      </c>
      <c r="L1654" s="39">
        <v>0</v>
      </c>
      <c r="M1654" s="39">
        <v>0</v>
      </c>
      <c r="N1654" s="39">
        <v>0</v>
      </c>
      <c r="O1654" s="39">
        <v>102850</v>
      </c>
      <c r="P1654" s="39">
        <v>0</v>
      </c>
      <c r="Q1654" s="39">
        <v>0</v>
      </c>
      <c r="R1654" s="39">
        <v>0</v>
      </c>
      <c r="S1654" s="39">
        <v>0</v>
      </c>
      <c r="T1654" s="39">
        <v>0</v>
      </c>
      <c r="U1654" s="39">
        <v>0</v>
      </c>
      <c r="V1654" s="39">
        <v>0</v>
      </c>
      <c r="W1654" s="39">
        <v>0</v>
      </c>
      <c r="X1654" s="39">
        <v>0</v>
      </c>
      <c r="Y1654" s="39">
        <v>0</v>
      </c>
      <c r="Z1654" s="39">
        <v>0</v>
      </c>
      <c r="AA1654" s="39">
        <v>0</v>
      </c>
      <c r="AB1654" s="41" t="s">
        <v>1212</v>
      </c>
    </row>
    <row r="1655" spans="1:28" ht="35.25">
      <c r="A1655" s="11">
        <v>1</v>
      </c>
      <c r="B1655" s="2">
        <f>SUBTOTAL(103,$A$800:A1655)</f>
        <v>827</v>
      </c>
      <c r="C1655" s="8" t="s">
        <v>678</v>
      </c>
      <c r="D1655" s="36">
        <f t="shared" si="90"/>
        <v>202300</v>
      </c>
      <c r="E1655" s="39">
        <v>0</v>
      </c>
      <c r="F1655" s="39">
        <v>0</v>
      </c>
      <c r="G1655" s="39">
        <v>0</v>
      </c>
      <c r="H1655" s="39">
        <v>0</v>
      </c>
      <c r="I1655" s="39">
        <v>0</v>
      </c>
      <c r="J1655" s="39">
        <v>0</v>
      </c>
      <c r="K1655" s="40">
        <v>0</v>
      </c>
      <c r="L1655" s="39">
        <v>0</v>
      </c>
      <c r="M1655" s="39">
        <v>0</v>
      </c>
      <c r="N1655" s="39">
        <v>0</v>
      </c>
      <c r="O1655" s="39">
        <v>202300</v>
      </c>
      <c r="P1655" s="39">
        <v>0</v>
      </c>
      <c r="Q1655" s="39">
        <v>0</v>
      </c>
      <c r="R1655" s="39">
        <v>0</v>
      </c>
      <c r="S1655" s="39">
        <v>0</v>
      </c>
      <c r="T1655" s="39">
        <v>0</v>
      </c>
      <c r="U1655" s="39">
        <v>0</v>
      </c>
      <c r="V1655" s="39">
        <v>0</v>
      </c>
      <c r="W1655" s="39">
        <v>0</v>
      </c>
      <c r="X1655" s="39">
        <v>0</v>
      </c>
      <c r="Y1655" s="39">
        <v>0</v>
      </c>
      <c r="Z1655" s="39">
        <v>0</v>
      </c>
      <c r="AA1655" s="39">
        <v>0</v>
      </c>
      <c r="AB1655" s="41" t="s">
        <v>1212</v>
      </c>
    </row>
    <row r="1656" spans="1:28" ht="35.25">
      <c r="A1656" s="11">
        <v>1</v>
      </c>
      <c r="B1656" s="2">
        <f>SUBTOTAL(103,$A$800:A1656)</f>
        <v>828</v>
      </c>
      <c r="C1656" s="8" t="s">
        <v>699</v>
      </c>
      <c r="D1656" s="36">
        <f t="shared" si="90"/>
        <v>221600</v>
      </c>
      <c r="E1656" s="39">
        <v>0</v>
      </c>
      <c r="F1656" s="39">
        <v>0</v>
      </c>
      <c r="G1656" s="39">
        <v>0</v>
      </c>
      <c r="H1656" s="39">
        <v>0</v>
      </c>
      <c r="I1656" s="39">
        <v>0</v>
      </c>
      <c r="J1656" s="39">
        <v>0</v>
      </c>
      <c r="K1656" s="40">
        <v>0</v>
      </c>
      <c r="L1656" s="39">
        <v>0</v>
      </c>
      <c r="M1656" s="39">
        <v>0</v>
      </c>
      <c r="N1656" s="39">
        <v>0</v>
      </c>
      <c r="O1656" s="39">
        <v>221600</v>
      </c>
      <c r="P1656" s="39">
        <v>0</v>
      </c>
      <c r="Q1656" s="39">
        <v>0</v>
      </c>
      <c r="R1656" s="39">
        <v>0</v>
      </c>
      <c r="S1656" s="39">
        <v>0</v>
      </c>
      <c r="T1656" s="39">
        <v>0</v>
      </c>
      <c r="U1656" s="39">
        <v>0</v>
      </c>
      <c r="V1656" s="39">
        <v>0</v>
      </c>
      <c r="W1656" s="39">
        <v>0</v>
      </c>
      <c r="X1656" s="39">
        <v>0</v>
      </c>
      <c r="Y1656" s="39">
        <v>0</v>
      </c>
      <c r="Z1656" s="39">
        <v>0</v>
      </c>
      <c r="AA1656" s="39">
        <v>0</v>
      </c>
      <c r="AB1656" s="41" t="s">
        <v>1212</v>
      </c>
    </row>
    <row r="1657" spans="2:28" ht="35.25">
      <c r="B1657" s="30" t="s">
        <v>21</v>
      </c>
      <c r="C1657" s="8"/>
      <c r="D1657" s="36">
        <f t="shared" si="90"/>
        <v>190000</v>
      </c>
      <c r="E1657" s="36">
        <f>SUM(E1658)</f>
        <v>0</v>
      </c>
      <c r="F1657" s="36">
        <f aca="true" t="shared" si="102" ref="F1657:AA1657">SUM(F1658)</f>
        <v>0</v>
      </c>
      <c r="G1657" s="36">
        <f t="shared" si="102"/>
        <v>0</v>
      </c>
      <c r="H1657" s="36">
        <f t="shared" si="102"/>
        <v>0</v>
      </c>
      <c r="I1657" s="36">
        <f t="shared" si="102"/>
        <v>0</v>
      </c>
      <c r="J1657" s="36">
        <f t="shared" si="102"/>
        <v>0</v>
      </c>
      <c r="K1657" s="37">
        <f t="shared" si="102"/>
        <v>0</v>
      </c>
      <c r="L1657" s="36">
        <f t="shared" si="102"/>
        <v>0</v>
      </c>
      <c r="M1657" s="36">
        <f t="shared" si="102"/>
        <v>0</v>
      </c>
      <c r="N1657" s="36">
        <f t="shared" si="102"/>
        <v>0</v>
      </c>
      <c r="O1657" s="36">
        <f t="shared" si="102"/>
        <v>190000</v>
      </c>
      <c r="P1657" s="36">
        <f t="shared" si="102"/>
        <v>0</v>
      </c>
      <c r="Q1657" s="36">
        <f t="shared" si="102"/>
        <v>0</v>
      </c>
      <c r="R1657" s="36">
        <f t="shared" si="102"/>
        <v>0</v>
      </c>
      <c r="S1657" s="36">
        <f t="shared" si="102"/>
        <v>0</v>
      </c>
      <c r="T1657" s="36">
        <f t="shared" si="102"/>
        <v>0</v>
      </c>
      <c r="U1657" s="36">
        <f t="shared" si="102"/>
        <v>0</v>
      </c>
      <c r="V1657" s="36">
        <f t="shared" si="102"/>
        <v>0</v>
      </c>
      <c r="W1657" s="36">
        <f t="shared" si="102"/>
        <v>0</v>
      </c>
      <c r="X1657" s="36">
        <f t="shared" si="102"/>
        <v>0</v>
      </c>
      <c r="Y1657" s="36">
        <f t="shared" si="102"/>
        <v>0</v>
      </c>
      <c r="Z1657" s="36">
        <f t="shared" si="102"/>
        <v>0</v>
      </c>
      <c r="AA1657" s="36">
        <f t="shared" si="102"/>
        <v>0</v>
      </c>
      <c r="AB1657" s="38" t="s">
        <v>36</v>
      </c>
    </row>
    <row r="1658" spans="1:28" ht="35.25">
      <c r="A1658" s="11">
        <v>1</v>
      </c>
      <c r="B1658" s="2">
        <f>SUBTOTAL(103,$A$800:A1658)</f>
        <v>829</v>
      </c>
      <c r="C1658" s="8" t="s">
        <v>59</v>
      </c>
      <c r="D1658" s="36">
        <f t="shared" si="90"/>
        <v>190000</v>
      </c>
      <c r="E1658" s="39">
        <v>0</v>
      </c>
      <c r="F1658" s="39">
        <v>0</v>
      </c>
      <c r="G1658" s="39">
        <v>0</v>
      </c>
      <c r="H1658" s="39">
        <v>0</v>
      </c>
      <c r="I1658" s="39">
        <v>0</v>
      </c>
      <c r="J1658" s="39">
        <v>0</v>
      </c>
      <c r="K1658" s="40">
        <v>0</v>
      </c>
      <c r="L1658" s="39">
        <v>0</v>
      </c>
      <c r="M1658" s="39">
        <v>0</v>
      </c>
      <c r="N1658" s="39">
        <v>0</v>
      </c>
      <c r="O1658" s="39">
        <v>190000</v>
      </c>
      <c r="P1658" s="39">
        <v>0</v>
      </c>
      <c r="Q1658" s="39">
        <v>0</v>
      </c>
      <c r="R1658" s="39">
        <v>0</v>
      </c>
      <c r="S1658" s="39">
        <v>0</v>
      </c>
      <c r="T1658" s="39">
        <v>0</v>
      </c>
      <c r="U1658" s="39">
        <v>0</v>
      </c>
      <c r="V1658" s="39">
        <v>0</v>
      </c>
      <c r="W1658" s="39">
        <v>0</v>
      </c>
      <c r="X1658" s="39">
        <v>0</v>
      </c>
      <c r="Y1658" s="39">
        <v>0</v>
      </c>
      <c r="Z1658" s="39">
        <v>0</v>
      </c>
      <c r="AA1658" s="39">
        <v>0</v>
      </c>
      <c r="AB1658" s="41">
        <v>2021</v>
      </c>
    </row>
    <row r="1659" spans="2:28" ht="35.25">
      <c r="B1659" s="30" t="s">
        <v>1372</v>
      </c>
      <c r="C1659" s="8"/>
      <c r="D1659" s="36">
        <f t="shared" si="90"/>
        <v>3754960</v>
      </c>
      <c r="E1659" s="36">
        <f>SUM(E1660:E1661)</f>
        <v>0</v>
      </c>
      <c r="F1659" s="36">
        <f aca="true" t="shared" si="103" ref="F1659:AA1659">SUM(F1660:F1661)</f>
        <v>0</v>
      </c>
      <c r="G1659" s="36">
        <f t="shared" si="103"/>
        <v>0</v>
      </c>
      <c r="H1659" s="36">
        <f t="shared" si="103"/>
        <v>0</v>
      </c>
      <c r="I1659" s="36">
        <f t="shared" si="103"/>
        <v>0</v>
      </c>
      <c r="J1659" s="36">
        <f t="shared" si="103"/>
        <v>0</v>
      </c>
      <c r="K1659" s="37">
        <f t="shared" si="103"/>
        <v>0</v>
      </c>
      <c r="L1659" s="36">
        <f t="shared" si="103"/>
        <v>0</v>
      </c>
      <c r="M1659" s="36">
        <f t="shared" si="103"/>
        <v>3754960</v>
      </c>
      <c r="N1659" s="36">
        <f t="shared" si="103"/>
        <v>0</v>
      </c>
      <c r="O1659" s="36">
        <f t="shared" si="103"/>
        <v>0</v>
      </c>
      <c r="P1659" s="36">
        <f t="shared" si="103"/>
        <v>0</v>
      </c>
      <c r="Q1659" s="36">
        <f t="shared" si="103"/>
        <v>0</v>
      </c>
      <c r="R1659" s="36">
        <f t="shared" si="103"/>
        <v>0</v>
      </c>
      <c r="S1659" s="36">
        <f t="shared" si="103"/>
        <v>0</v>
      </c>
      <c r="T1659" s="36">
        <f t="shared" si="103"/>
        <v>0</v>
      </c>
      <c r="U1659" s="36">
        <f t="shared" si="103"/>
        <v>0</v>
      </c>
      <c r="V1659" s="36">
        <f t="shared" si="103"/>
        <v>0</v>
      </c>
      <c r="W1659" s="36">
        <f t="shared" si="103"/>
        <v>0</v>
      </c>
      <c r="X1659" s="36">
        <f t="shared" si="103"/>
        <v>0</v>
      </c>
      <c r="Y1659" s="36">
        <f t="shared" si="103"/>
        <v>0</v>
      </c>
      <c r="Z1659" s="36">
        <f t="shared" si="103"/>
        <v>0</v>
      </c>
      <c r="AA1659" s="36">
        <f t="shared" si="103"/>
        <v>0</v>
      </c>
      <c r="AB1659" s="38" t="s">
        <v>36</v>
      </c>
    </row>
    <row r="1660" spans="1:28" ht="35.25">
      <c r="A1660" s="11">
        <v>1</v>
      </c>
      <c r="B1660" s="2">
        <f>SUBTOTAL(103,$A$800:A1660)</f>
        <v>830</v>
      </c>
      <c r="C1660" s="8" t="s">
        <v>1373</v>
      </c>
      <c r="D1660" s="36">
        <f t="shared" si="90"/>
        <v>1938080</v>
      </c>
      <c r="E1660" s="39">
        <v>0</v>
      </c>
      <c r="F1660" s="39">
        <v>0</v>
      </c>
      <c r="G1660" s="39">
        <v>0</v>
      </c>
      <c r="H1660" s="39">
        <v>0</v>
      </c>
      <c r="I1660" s="39">
        <v>0</v>
      </c>
      <c r="J1660" s="39">
        <v>0</v>
      </c>
      <c r="K1660" s="40">
        <v>0</v>
      </c>
      <c r="L1660" s="39">
        <v>0</v>
      </c>
      <c r="M1660" s="39">
        <v>1938080</v>
      </c>
      <c r="N1660" s="39">
        <v>0</v>
      </c>
      <c r="O1660" s="39">
        <v>0</v>
      </c>
      <c r="P1660" s="39">
        <v>0</v>
      </c>
      <c r="Q1660" s="39">
        <v>0</v>
      </c>
      <c r="R1660" s="39">
        <v>0</v>
      </c>
      <c r="S1660" s="39">
        <v>0</v>
      </c>
      <c r="T1660" s="39">
        <v>0</v>
      </c>
      <c r="U1660" s="39">
        <v>0</v>
      </c>
      <c r="V1660" s="39">
        <v>0</v>
      </c>
      <c r="W1660" s="39">
        <v>0</v>
      </c>
      <c r="X1660" s="39">
        <v>0</v>
      </c>
      <c r="Y1660" s="39">
        <v>0</v>
      </c>
      <c r="Z1660" s="39">
        <v>0</v>
      </c>
      <c r="AA1660" s="39">
        <v>0</v>
      </c>
      <c r="AB1660" s="41">
        <v>2021</v>
      </c>
    </row>
    <row r="1661" spans="1:28" ht="35.25">
      <c r="A1661" s="11">
        <v>1</v>
      </c>
      <c r="B1661" s="2">
        <f>SUBTOTAL(103,$A$800:A1661)</f>
        <v>831</v>
      </c>
      <c r="C1661" s="8" t="s">
        <v>1374</v>
      </c>
      <c r="D1661" s="36">
        <f t="shared" si="90"/>
        <v>1816880</v>
      </c>
      <c r="E1661" s="39">
        <v>0</v>
      </c>
      <c r="F1661" s="39">
        <v>0</v>
      </c>
      <c r="G1661" s="39">
        <v>0</v>
      </c>
      <c r="H1661" s="39">
        <v>0</v>
      </c>
      <c r="I1661" s="39">
        <v>0</v>
      </c>
      <c r="J1661" s="39">
        <v>0</v>
      </c>
      <c r="K1661" s="40">
        <v>0</v>
      </c>
      <c r="L1661" s="39">
        <v>0</v>
      </c>
      <c r="M1661" s="39">
        <v>1816880</v>
      </c>
      <c r="N1661" s="39">
        <v>0</v>
      </c>
      <c r="O1661" s="39">
        <v>0</v>
      </c>
      <c r="P1661" s="39">
        <v>0</v>
      </c>
      <c r="Q1661" s="39">
        <v>0</v>
      </c>
      <c r="R1661" s="39">
        <v>0</v>
      </c>
      <c r="S1661" s="39">
        <v>0</v>
      </c>
      <c r="T1661" s="39">
        <v>0</v>
      </c>
      <c r="U1661" s="39">
        <v>0</v>
      </c>
      <c r="V1661" s="39">
        <v>0</v>
      </c>
      <c r="W1661" s="39">
        <v>0</v>
      </c>
      <c r="X1661" s="39">
        <v>0</v>
      </c>
      <c r="Y1661" s="39">
        <v>0</v>
      </c>
      <c r="Z1661" s="39">
        <v>0</v>
      </c>
      <c r="AA1661" s="39">
        <v>0</v>
      </c>
      <c r="AB1661" s="41">
        <v>2021</v>
      </c>
    </row>
    <row r="1662" spans="2:28" ht="35.25">
      <c r="B1662" s="30" t="s">
        <v>33</v>
      </c>
      <c r="C1662" s="8"/>
      <c r="D1662" s="36">
        <f t="shared" si="90"/>
        <v>120000</v>
      </c>
      <c r="E1662" s="36">
        <f>SUM(E1663)</f>
        <v>0</v>
      </c>
      <c r="F1662" s="36">
        <f aca="true" t="shared" si="104" ref="F1662:AA1662">SUM(F1663)</f>
        <v>0</v>
      </c>
      <c r="G1662" s="36">
        <f t="shared" si="104"/>
        <v>0</v>
      </c>
      <c r="H1662" s="36">
        <f t="shared" si="104"/>
        <v>0</v>
      </c>
      <c r="I1662" s="36">
        <f t="shared" si="104"/>
        <v>0</v>
      </c>
      <c r="J1662" s="36">
        <f t="shared" si="104"/>
        <v>0</v>
      </c>
      <c r="K1662" s="37">
        <f t="shared" si="104"/>
        <v>1</v>
      </c>
      <c r="L1662" s="36">
        <f t="shared" si="104"/>
        <v>120000</v>
      </c>
      <c r="M1662" s="36">
        <f t="shared" si="104"/>
        <v>0</v>
      </c>
      <c r="N1662" s="36">
        <f t="shared" si="104"/>
        <v>0</v>
      </c>
      <c r="O1662" s="36">
        <f t="shared" si="104"/>
        <v>0</v>
      </c>
      <c r="P1662" s="36">
        <f t="shared" si="104"/>
        <v>0</v>
      </c>
      <c r="Q1662" s="36">
        <f t="shared" si="104"/>
        <v>0</v>
      </c>
      <c r="R1662" s="36">
        <f t="shared" si="104"/>
        <v>0</v>
      </c>
      <c r="S1662" s="36">
        <f t="shared" si="104"/>
        <v>0</v>
      </c>
      <c r="T1662" s="36">
        <f t="shared" si="104"/>
        <v>0</v>
      </c>
      <c r="U1662" s="36">
        <f t="shared" si="104"/>
        <v>0</v>
      </c>
      <c r="V1662" s="36">
        <f t="shared" si="104"/>
        <v>0</v>
      </c>
      <c r="W1662" s="36">
        <f t="shared" si="104"/>
        <v>0</v>
      </c>
      <c r="X1662" s="36">
        <f t="shared" si="104"/>
        <v>0</v>
      </c>
      <c r="Y1662" s="36">
        <f t="shared" si="104"/>
        <v>0</v>
      </c>
      <c r="Z1662" s="36">
        <f t="shared" si="104"/>
        <v>0</v>
      </c>
      <c r="AA1662" s="36">
        <f t="shared" si="104"/>
        <v>0</v>
      </c>
      <c r="AB1662" s="38" t="s">
        <v>36</v>
      </c>
    </row>
    <row r="1663" spans="1:28" ht="35.25">
      <c r="A1663" s="11">
        <v>1</v>
      </c>
      <c r="B1663" s="2">
        <f>SUBTOTAL(103,$A$800:A1663)</f>
        <v>832</v>
      </c>
      <c r="C1663" s="8" t="s">
        <v>526</v>
      </c>
      <c r="D1663" s="36">
        <f t="shared" si="90"/>
        <v>120000</v>
      </c>
      <c r="E1663" s="39">
        <v>0</v>
      </c>
      <c r="F1663" s="39">
        <v>0</v>
      </c>
      <c r="G1663" s="39">
        <v>0</v>
      </c>
      <c r="H1663" s="39">
        <v>0</v>
      </c>
      <c r="I1663" s="39">
        <v>0</v>
      </c>
      <c r="J1663" s="39">
        <v>0</v>
      </c>
      <c r="K1663" s="40">
        <v>1</v>
      </c>
      <c r="L1663" s="39">
        <v>120000</v>
      </c>
      <c r="M1663" s="39">
        <v>0</v>
      </c>
      <c r="N1663" s="39">
        <v>0</v>
      </c>
      <c r="O1663" s="39">
        <v>0</v>
      </c>
      <c r="P1663" s="39">
        <v>0</v>
      </c>
      <c r="Q1663" s="39">
        <v>0</v>
      </c>
      <c r="R1663" s="39">
        <v>0</v>
      </c>
      <c r="S1663" s="39">
        <v>0</v>
      </c>
      <c r="T1663" s="39">
        <v>0</v>
      </c>
      <c r="U1663" s="39">
        <v>0</v>
      </c>
      <c r="V1663" s="39">
        <v>0</v>
      </c>
      <c r="W1663" s="39">
        <v>0</v>
      </c>
      <c r="X1663" s="39">
        <v>0</v>
      </c>
      <c r="Y1663" s="39">
        <v>0</v>
      </c>
      <c r="Z1663" s="39">
        <v>0</v>
      </c>
      <c r="AA1663" s="39">
        <v>0</v>
      </c>
      <c r="AB1663" s="41">
        <v>2021</v>
      </c>
    </row>
    <row r="1664" spans="2:28" ht="35.25">
      <c r="B1664" s="30" t="s">
        <v>1356</v>
      </c>
      <c r="C1664" s="8"/>
      <c r="D1664" s="36">
        <f>E1664+F1664+G1664+H1664+I1664+J1664+L1664+M1664+N1664+O1664+P1664+Q1664+R1664+S1664+T1664+U1664+V1664+W1664+X1664+Y1664+Z1664+AA1664</f>
        <v>63044850.56</v>
      </c>
      <c r="E1664" s="36">
        <f aca="true" t="shared" si="105" ref="E1664:AA1664">E1665+E1688+E1693+E1695+E1703+E1705</f>
        <v>1580483.7999999998</v>
      </c>
      <c r="F1664" s="36">
        <f t="shared" si="105"/>
        <v>1755610.4</v>
      </c>
      <c r="G1664" s="36">
        <f t="shared" si="105"/>
        <v>5493821</v>
      </c>
      <c r="H1664" s="36">
        <f t="shared" si="105"/>
        <v>186466</v>
      </c>
      <c r="I1664" s="36">
        <f t="shared" si="105"/>
        <v>0</v>
      </c>
      <c r="J1664" s="36">
        <f t="shared" si="105"/>
        <v>0</v>
      </c>
      <c r="K1664" s="37">
        <f t="shared" si="105"/>
        <v>18</v>
      </c>
      <c r="L1664" s="36">
        <f t="shared" si="105"/>
        <v>40857651.6</v>
      </c>
      <c r="M1664" s="36">
        <f t="shared" si="105"/>
        <v>5686068</v>
      </c>
      <c r="N1664" s="36">
        <f t="shared" si="105"/>
        <v>260392.57</v>
      </c>
      <c r="O1664" s="36">
        <f t="shared" si="105"/>
        <v>6894423.6</v>
      </c>
      <c r="P1664" s="36">
        <f t="shared" si="105"/>
        <v>0</v>
      </c>
      <c r="Q1664" s="36">
        <f t="shared" si="105"/>
        <v>0</v>
      </c>
      <c r="R1664" s="36">
        <f t="shared" si="105"/>
        <v>0</v>
      </c>
      <c r="S1664" s="36">
        <f t="shared" si="105"/>
        <v>0</v>
      </c>
      <c r="T1664" s="36">
        <f t="shared" si="105"/>
        <v>0</v>
      </c>
      <c r="U1664" s="36">
        <f t="shared" si="105"/>
        <v>0</v>
      </c>
      <c r="V1664" s="36">
        <f t="shared" si="105"/>
        <v>0</v>
      </c>
      <c r="W1664" s="36">
        <f t="shared" si="105"/>
        <v>0</v>
      </c>
      <c r="X1664" s="36">
        <f t="shared" si="105"/>
        <v>0</v>
      </c>
      <c r="Y1664" s="36">
        <f t="shared" si="105"/>
        <v>0</v>
      </c>
      <c r="Z1664" s="36">
        <f t="shared" si="105"/>
        <v>329933.59</v>
      </c>
      <c r="AA1664" s="36">
        <f t="shared" si="105"/>
        <v>0</v>
      </c>
      <c r="AB1664" s="38" t="s">
        <v>36</v>
      </c>
    </row>
    <row r="1665" spans="2:28" ht="35.25">
      <c r="B1665" s="30" t="s">
        <v>18</v>
      </c>
      <c r="C1665" s="8"/>
      <c r="D1665" s="36">
        <f>E1665+F1665+G1665+H1665+I1665+J1665+L1665+M1665+N1665+O1665+P1665+Q1665+R1665+S1665+T1665+U1665+V1665+W1665+X1665+Y1665+Z1665+AA1665</f>
        <v>31373350.59</v>
      </c>
      <c r="E1665" s="36">
        <f aca="true" t="shared" si="106" ref="E1665:AA1665">SUM(E1666:E1687)</f>
        <v>527844.4</v>
      </c>
      <c r="F1665" s="36">
        <f t="shared" si="106"/>
        <v>1004506</v>
      </c>
      <c r="G1665" s="36">
        <f t="shared" si="106"/>
        <v>5493821</v>
      </c>
      <c r="H1665" s="36">
        <f t="shared" si="106"/>
        <v>186466</v>
      </c>
      <c r="I1665" s="36">
        <f t="shared" si="106"/>
        <v>0</v>
      </c>
      <c r="J1665" s="36">
        <f t="shared" si="106"/>
        <v>0</v>
      </c>
      <c r="K1665" s="37">
        <f t="shared" si="106"/>
        <v>8</v>
      </c>
      <c r="L1665" s="36">
        <f t="shared" si="106"/>
        <v>19146671.6</v>
      </c>
      <c r="M1665" s="36">
        <f t="shared" si="106"/>
        <v>1709358</v>
      </c>
      <c r="N1665" s="36">
        <f t="shared" si="106"/>
        <v>0</v>
      </c>
      <c r="O1665" s="36">
        <f t="shared" si="106"/>
        <v>2974750</v>
      </c>
      <c r="P1665" s="36">
        <f t="shared" si="106"/>
        <v>0</v>
      </c>
      <c r="Q1665" s="36">
        <f t="shared" si="106"/>
        <v>0</v>
      </c>
      <c r="R1665" s="36">
        <f t="shared" si="106"/>
        <v>0</v>
      </c>
      <c r="S1665" s="36">
        <f t="shared" si="106"/>
        <v>0</v>
      </c>
      <c r="T1665" s="36">
        <f t="shared" si="106"/>
        <v>0</v>
      </c>
      <c r="U1665" s="36">
        <f t="shared" si="106"/>
        <v>0</v>
      </c>
      <c r="V1665" s="36">
        <f t="shared" si="106"/>
        <v>0</v>
      </c>
      <c r="W1665" s="36">
        <f t="shared" si="106"/>
        <v>0</v>
      </c>
      <c r="X1665" s="36">
        <f t="shared" si="106"/>
        <v>0</v>
      </c>
      <c r="Y1665" s="36">
        <f t="shared" si="106"/>
        <v>0</v>
      </c>
      <c r="Z1665" s="36">
        <f t="shared" si="106"/>
        <v>329933.59</v>
      </c>
      <c r="AA1665" s="36">
        <f t="shared" si="106"/>
        <v>0</v>
      </c>
      <c r="AB1665" s="38" t="s">
        <v>36</v>
      </c>
    </row>
    <row r="1666" spans="1:28" ht="35.25">
      <c r="A1666" s="11">
        <v>1</v>
      </c>
      <c r="B1666" s="2">
        <f>SUBTOTAL(103,$A$1666:A1666)</f>
        <v>1</v>
      </c>
      <c r="C1666" s="8" t="s">
        <v>218</v>
      </c>
      <c r="D1666" s="36">
        <f>E1666+F1666+G1666+H1666+I1666+J1666+L1666+M1666+N1666+O1666+P1666+Q1666+R1666+S1666+T1666+U1666+V1666+W1666+X1666+Y1666+Z1666+AA1666</f>
        <v>1199000</v>
      </c>
      <c r="E1666" s="39">
        <v>0</v>
      </c>
      <c r="F1666" s="39">
        <v>0</v>
      </c>
      <c r="G1666" s="39">
        <v>0</v>
      </c>
      <c r="H1666" s="39">
        <v>0</v>
      </c>
      <c r="I1666" s="39">
        <v>0</v>
      </c>
      <c r="J1666" s="39">
        <v>0</v>
      </c>
      <c r="K1666" s="40">
        <v>0</v>
      </c>
      <c r="L1666" s="39">
        <v>0</v>
      </c>
      <c r="M1666" s="39">
        <v>0</v>
      </c>
      <c r="N1666" s="39">
        <v>0</v>
      </c>
      <c r="O1666" s="39">
        <v>1199000</v>
      </c>
      <c r="P1666" s="39">
        <v>0</v>
      </c>
      <c r="Q1666" s="39">
        <v>0</v>
      </c>
      <c r="R1666" s="39">
        <v>0</v>
      </c>
      <c r="S1666" s="39">
        <v>0</v>
      </c>
      <c r="T1666" s="39">
        <v>0</v>
      </c>
      <c r="U1666" s="39">
        <v>0</v>
      </c>
      <c r="V1666" s="39">
        <v>0</v>
      </c>
      <c r="W1666" s="39">
        <v>0</v>
      </c>
      <c r="X1666" s="39">
        <v>0</v>
      </c>
      <c r="Y1666" s="39">
        <v>0</v>
      </c>
      <c r="Z1666" s="39">
        <v>0</v>
      </c>
      <c r="AA1666" s="39">
        <v>0</v>
      </c>
      <c r="AB1666" s="41">
        <v>2022</v>
      </c>
    </row>
    <row r="1667" spans="1:28" ht="35.25">
      <c r="A1667" s="11">
        <v>1</v>
      </c>
      <c r="B1667" s="2">
        <f>SUBTOTAL(103,$A$1666:A1667)</f>
        <v>2</v>
      </c>
      <c r="C1667" s="8" t="s">
        <v>138</v>
      </c>
      <c r="D1667" s="36">
        <f>E1667+F1667+G1667+H1667+I1667+J1667+L1667+M1667+N1667+O1667+P1667+Q1667+R1667+S1667+T1667+U1667+V1667+W1667+X1667+Y1667+Z1667+AA1667</f>
        <v>1199000</v>
      </c>
      <c r="E1667" s="42">
        <v>0</v>
      </c>
      <c r="F1667" s="42">
        <v>0</v>
      </c>
      <c r="G1667" s="42">
        <v>0</v>
      </c>
      <c r="H1667" s="42">
        <v>0</v>
      </c>
      <c r="I1667" s="42">
        <v>0</v>
      </c>
      <c r="J1667" s="42">
        <v>0</v>
      </c>
      <c r="K1667" s="43">
        <v>0</v>
      </c>
      <c r="L1667" s="42">
        <v>0</v>
      </c>
      <c r="M1667" s="42">
        <v>0</v>
      </c>
      <c r="N1667" s="42">
        <v>0</v>
      </c>
      <c r="O1667" s="42">
        <v>1199000</v>
      </c>
      <c r="P1667" s="42">
        <v>0</v>
      </c>
      <c r="Q1667" s="42">
        <v>0</v>
      </c>
      <c r="R1667" s="42">
        <v>0</v>
      </c>
      <c r="S1667" s="42">
        <v>0</v>
      </c>
      <c r="T1667" s="42">
        <v>0</v>
      </c>
      <c r="U1667" s="42">
        <v>0</v>
      </c>
      <c r="V1667" s="42">
        <v>0</v>
      </c>
      <c r="W1667" s="42">
        <v>0</v>
      </c>
      <c r="X1667" s="42">
        <v>0</v>
      </c>
      <c r="Y1667" s="42">
        <v>0</v>
      </c>
      <c r="Z1667" s="42">
        <v>0</v>
      </c>
      <c r="AA1667" s="42">
        <v>0</v>
      </c>
      <c r="AB1667" s="41">
        <v>2022</v>
      </c>
    </row>
    <row r="1668" spans="1:28" ht="35.25">
      <c r="A1668" s="11">
        <v>1</v>
      </c>
      <c r="B1668" s="2">
        <f>SUBTOTAL(103,$A$1666:A1668)</f>
        <v>3</v>
      </c>
      <c r="C1668" s="13" t="s">
        <v>1311</v>
      </c>
      <c r="D1668" s="36">
        <f t="shared" si="90"/>
        <v>2218000.8</v>
      </c>
      <c r="E1668" s="39">
        <v>0</v>
      </c>
      <c r="F1668" s="39">
        <v>0</v>
      </c>
      <c r="G1668" s="39">
        <v>0</v>
      </c>
      <c r="H1668" s="39">
        <v>0</v>
      </c>
      <c r="I1668" s="39">
        <v>0</v>
      </c>
      <c r="J1668" s="39">
        <v>0</v>
      </c>
      <c r="K1668" s="40">
        <v>1</v>
      </c>
      <c r="L1668" s="39">
        <v>2100000</v>
      </c>
      <c r="M1668" s="39">
        <v>0</v>
      </c>
      <c r="N1668" s="39">
        <v>0</v>
      </c>
      <c r="O1668" s="39">
        <v>0</v>
      </c>
      <c r="P1668" s="39">
        <v>0</v>
      </c>
      <c r="Q1668" s="39">
        <v>0</v>
      </c>
      <c r="R1668" s="39">
        <v>0</v>
      </c>
      <c r="S1668" s="39">
        <v>0</v>
      </c>
      <c r="T1668" s="39">
        <v>0</v>
      </c>
      <c r="U1668" s="39">
        <v>0</v>
      </c>
      <c r="V1668" s="39">
        <v>0</v>
      </c>
      <c r="W1668" s="39">
        <v>0</v>
      </c>
      <c r="X1668" s="39">
        <v>0</v>
      </c>
      <c r="Y1668" s="39">
        <v>0</v>
      </c>
      <c r="Z1668" s="39">
        <v>118000.8</v>
      </c>
      <c r="AA1668" s="39">
        <v>0</v>
      </c>
      <c r="AB1668" s="41">
        <v>2022</v>
      </c>
    </row>
    <row r="1669" spans="1:28" ht="35.25">
      <c r="A1669" s="11">
        <v>1</v>
      </c>
      <c r="B1669" s="2">
        <f>SUBTOTAL(103,$A$1666:A1669)</f>
        <v>4</v>
      </c>
      <c r="C1669" s="13" t="s">
        <v>626</v>
      </c>
      <c r="D1669" s="36">
        <f t="shared" si="90"/>
        <v>2100000</v>
      </c>
      <c r="E1669" s="39">
        <v>0</v>
      </c>
      <c r="F1669" s="39">
        <v>0</v>
      </c>
      <c r="G1669" s="39">
        <v>0</v>
      </c>
      <c r="H1669" s="39">
        <v>0</v>
      </c>
      <c r="I1669" s="39">
        <v>0</v>
      </c>
      <c r="J1669" s="39">
        <v>0</v>
      </c>
      <c r="K1669" s="40">
        <v>1</v>
      </c>
      <c r="L1669" s="39">
        <v>2100000</v>
      </c>
      <c r="M1669" s="39">
        <v>0</v>
      </c>
      <c r="N1669" s="39">
        <v>0</v>
      </c>
      <c r="O1669" s="39">
        <v>0</v>
      </c>
      <c r="P1669" s="39">
        <v>0</v>
      </c>
      <c r="Q1669" s="39">
        <v>0</v>
      </c>
      <c r="R1669" s="39">
        <v>0</v>
      </c>
      <c r="S1669" s="39">
        <v>0</v>
      </c>
      <c r="T1669" s="39">
        <v>0</v>
      </c>
      <c r="U1669" s="39">
        <v>0</v>
      </c>
      <c r="V1669" s="39">
        <v>0</v>
      </c>
      <c r="W1669" s="39">
        <v>0</v>
      </c>
      <c r="X1669" s="39">
        <v>0</v>
      </c>
      <c r="Y1669" s="39">
        <v>0</v>
      </c>
      <c r="Z1669" s="39">
        <v>0</v>
      </c>
      <c r="AA1669" s="39">
        <v>0</v>
      </c>
      <c r="AB1669" s="41">
        <v>2022</v>
      </c>
    </row>
    <row r="1670" spans="1:28" ht="35.25">
      <c r="A1670" s="11">
        <v>1</v>
      </c>
      <c r="B1670" s="2">
        <f>SUBTOTAL(103,$A$1666:A1670)</f>
        <v>5</v>
      </c>
      <c r="C1670" s="13" t="s">
        <v>274</v>
      </c>
      <c r="D1670" s="36">
        <f t="shared" si="90"/>
        <v>362145</v>
      </c>
      <c r="E1670" s="39">
        <v>0</v>
      </c>
      <c r="F1670" s="39">
        <v>0</v>
      </c>
      <c r="G1670" s="39">
        <v>362145</v>
      </c>
      <c r="H1670" s="39">
        <v>0</v>
      </c>
      <c r="I1670" s="39">
        <v>0</v>
      </c>
      <c r="J1670" s="39">
        <v>0</v>
      </c>
      <c r="K1670" s="40">
        <v>0</v>
      </c>
      <c r="L1670" s="39">
        <v>0</v>
      </c>
      <c r="M1670" s="39">
        <v>0</v>
      </c>
      <c r="N1670" s="39">
        <v>0</v>
      </c>
      <c r="O1670" s="39">
        <v>0</v>
      </c>
      <c r="P1670" s="39">
        <v>0</v>
      </c>
      <c r="Q1670" s="39">
        <v>0</v>
      </c>
      <c r="R1670" s="39">
        <v>0</v>
      </c>
      <c r="S1670" s="39">
        <v>0</v>
      </c>
      <c r="T1670" s="39">
        <v>0</v>
      </c>
      <c r="U1670" s="39">
        <v>0</v>
      </c>
      <c r="V1670" s="39">
        <v>0</v>
      </c>
      <c r="W1670" s="39">
        <v>0</v>
      </c>
      <c r="X1670" s="39">
        <v>0</v>
      </c>
      <c r="Y1670" s="39">
        <v>0</v>
      </c>
      <c r="Z1670" s="39">
        <v>0</v>
      </c>
      <c r="AA1670" s="39">
        <v>0</v>
      </c>
      <c r="AB1670" s="41">
        <v>2022</v>
      </c>
    </row>
    <row r="1671" spans="1:28" ht="35.25">
      <c r="A1671" s="11">
        <v>1</v>
      </c>
      <c r="B1671" s="2">
        <f>SUBTOTAL(103,$A$1666:A1671)</f>
        <v>6</v>
      </c>
      <c r="C1671" s="13" t="s">
        <v>275</v>
      </c>
      <c r="D1671" s="36">
        <f t="shared" si="90"/>
        <v>669400</v>
      </c>
      <c r="E1671" s="39">
        <v>0</v>
      </c>
      <c r="F1671" s="39">
        <v>0</v>
      </c>
      <c r="G1671" s="39">
        <v>669400</v>
      </c>
      <c r="H1671" s="39">
        <v>0</v>
      </c>
      <c r="I1671" s="39">
        <v>0</v>
      </c>
      <c r="J1671" s="39">
        <v>0</v>
      </c>
      <c r="K1671" s="40">
        <v>0</v>
      </c>
      <c r="L1671" s="39">
        <v>0</v>
      </c>
      <c r="M1671" s="39">
        <v>0</v>
      </c>
      <c r="N1671" s="39">
        <v>0</v>
      </c>
      <c r="O1671" s="39">
        <v>0</v>
      </c>
      <c r="P1671" s="39">
        <v>0</v>
      </c>
      <c r="Q1671" s="39">
        <v>0</v>
      </c>
      <c r="R1671" s="39">
        <v>0</v>
      </c>
      <c r="S1671" s="39">
        <v>0</v>
      </c>
      <c r="T1671" s="39">
        <v>0</v>
      </c>
      <c r="U1671" s="39">
        <v>0</v>
      </c>
      <c r="V1671" s="39">
        <v>0</v>
      </c>
      <c r="W1671" s="39">
        <v>0</v>
      </c>
      <c r="X1671" s="39">
        <v>0</v>
      </c>
      <c r="Y1671" s="39">
        <v>0</v>
      </c>
      <c r="Z1671" s="39">
        <v>0</v>
      </c>
      <c r="AA1671" s="39">
        <v>0</v>
      </c>
      <c r="AB1671" s="41">
        <v>2022</v>
      </c>
    </row>
    <row r="1672" spans="1:28" ht="35.25">
      <c r="A1672" s="11">
        <v>1</v>
      </c>
      <c r="B1672" s="2">
        <f>SUBTOTAL(103,$A$1666:A1672)</f>
        <v>7</v>
      </c>
      <c r="C1672" s="13" t="s">
        <v>882</v>
      </c>
      <c r="D1672" s="36">
        <f t="shared" si="90"/>
        <v>668105</v>
      </c>
      <c r="E1672" s="39">
        <v>190351</v>
      </c>
      <c r="F1672" s="39">
        <v>291288</v>
      </c>
      <c r="G1672" s="39">
        <v>0</v>
      </c>
      <c r="H1672" s="39">
        <v>186466</v>
      </c>
      <c r="I1672" s="39">
        <v>0</v>
      </c>
      <c r="J1672" s="39">
        <v>0</v>
      </c>
      <c r="K1672" s="40">
        <v>0</v>
      </c>
      <c r="L1672" s="39">
        <v>0</v>
      </c>
      <c r="M1672" s="39">
        <v>0</v>
      </c>
      <c r="N1672" s="39">
        <v>0</v>
      </c>
      <c r="O1672" s="39">
        <v>0</v>
      </c>
      <c r="P1672" s="39">
        <v>0</v>
      </c>
      <c r="Q1672" s="39">
        <v>0</v>
      </c>
      <c r="R1672" s="39">
        <v>0</v>
      </c>
      <c r="S1672" s="39">
        <v>0</v>
      </c>
      <c r="T1672" s="39">
        <v>0</v>
      </c>
      <c r="U1672" s="39">
        <v>0</v>
      </c>
      <c r="V1672" s="39">
        <v>0</v>
      </c>
      <c r="W1672" s="39">
        <v>0</v>
      </c>
      <c r="X1672" s="39">
        <v>0</v>
      </c>
      <c r="Y1672" s="39">
        <v>0</v>
      </c>
      <c r="Z1672" s="39">
        <v>0</v>
      </c>
      <c r="AA1672" s="39">
        <v>0</v>
      </c>
      <c r="AB1672" s="41">
        <v>2022</v>
      </c>
    </row>
    <row r="1673" spans="1:28" ht="35.25">
      <c r="A1673" s="11">
        <v>1</v>
      </c>
      <c r="B1673" s="2">
        <f>SUBTOTAL(103,$A$1666:A1673)</f>
        <v>8</v>
      </c>
      <c r="C1673" s="13" t="s">
        <v>114</v>
      </c>
      <c r="D1673" s="36">
        <f t="shared" si="90"/>
        <v>1093745</v>
      </c>
      <c r="E1673" s="39">
        <v>0</v>
      </c>
      <c r="F1673" s="39">
        <v>0</v>
      </c>
      <c r="G1673" s="39">
        <v>1093745</v>
      </c>
      <c r="H1673" s="39">
        <v>0</v>
      </c>
      <c r="I1673" s="39">
        <v>0</v>
      </c>
      <c r="J1673" s="39">
        <v>0</v>
      </c>
      <c r="K1673" s="40">
        <v>0</v>
      </c>
      <c r="L1673" s="39">
        <v>0</v>
      </c>
      <c r="M1673" s="39">
        <v>0</v>
      </c>
      <c r="N1673" s="39">
        <v>0</v>
      </c>
      <c r="O1673" s="39">
        <v>0</v>
      </c>
      <c r="P1673" s="39">
        <v>0</v>
      </c>
      <c r="Q1673" s="39">
        <v>0</v>
      </c>
      <c r="R1673" s="39">
        <v>0</v>
      </c>
      <c r="S1673" s="39">
        <v>0</v>
      </c>
      <c r="T1673" s="39">
        <v>0</v>
      </c>
      <c r="U1673" s="39">
        <v>0</v>
      </c>
      <c r="V1673" s="39">
        <v>0</v>
      </c>
      <c r="W1673" s="39">
        <v>0</v>
      </c>
      <c r="X1673" s="39">
        <v>0</v>
      </c>
      <c r="Y1673" s="39">
        <v>0</v>
      </c>
      <c r="Z1673" s="39">
        <v>0</v>
      </c>
      <c r="AA1673" s="39">
        <v>0</v>
      </c>
      <c r="AB1673" s="41">
        <v>2022</v>
      </c>
    </row>
    <row r="1674" spans="1:28" ht="35.25">
      <c r="A1674" s="11">
        <v>1</v>
      </c>
      <c r="B1674" s="2">
        <f>SUBTOTAL(103,$A$1666:A1674)</f>
        <v>9</v>
      </c>
      <c r="C1674" s="13" t="s">
        <v>1381</v>
      </c>
      <c r="D1674" s="36">
        <f t="shared" si="90"/>
        <v>1709358</v>
      </c>
      <c r="E1674" s="39">
        <v>0</v>
      </c>
      <c r="F1674" s="39">
        <v>0</v>
      </c>
      <c r="G1674" s="39">
        <v>0</v>
      </c>
      <c r="H1674" s="39">
        <v>0</v>
      </c>
      <c r="I1674" s="39">
        <v>0</v>
      </c>
      <c r="J1674" s="39">
        <v>0</v>
      </c>
      <c r="K1674" s="40">
        <v>0</v>
      </c>
      <c r="L1674" s="39">
        <v>0</v>
      </c>
      <c r="M1674" s="39">
        <v>1709358</v>
      </c>
      <c r="N1674" s="39">
        <v>0</v>
      </c>
      <c r="O1674" s="39">
        <v>0</v>
      </c>
      <c r="P1674" s="39">
        <v>0</v>
      </c>
      <c r="Q1674" s="39">
        <v>0</v>
      </c>
      <c r="R1674" s="39">
        <v>0</v>
      </c>
      <c r="S1674" s="39">
        <v>0</v>
      </c>
      <c r="T1674" s="39">
        <v>0</v>
      </c>
      <c r="U1674" s="39">
        <v>0</v>
      </c>
      <c r="V1674" s="39">
        <v>0</v>
      </c>
      <c r="W1674" s="39">
        <v>0</v>
      </c>
      <c r="X1674" s="39">
        <v>0</v>
      </c>
      <c r="Y1674" s="39">
        <v>0</v>
      </c>
      <c r="Z1674" s="39">
        <v>0</v>
      </c>
      <c r="AA1674" s="39">
        <v>0</v>
      </c>
      <c r="AB1674" s="41">
        <v>2022</v>
      </c>
    </row>
    <row r="1675" spans="1:28" ht="35.25">
      <c r="A1675" s="11">
        <v>1</v>
      </c>
      <c r="B1675" s="2">
        <f>SUBTOTAL(103,$A$1666:A1675)</f>
        <v>10</v>
      </c>
      <c r="C1675" s="13" t="s">
        <v>958</v>
      </c>
      <c r="D1675" s="36">
        <f t="shared" si="90"/>
        <v>129990</v>
      </c>
      <c r="E1675" s="39">
        <v>0</v>
      </c>
      <c r="F1675" s="39">
        <v>0</v>
      </c>
      <c r="G1675" s="39">
        <v>129990</v>
      </c>
      <c r="H1675" s="39">
        <v>0</v>
      </c>
      <c r="I1675" s="39">
        <v>0</v>
      </c>
      <c r="J1675" s="39">
        <v>0</v>
      </c>
      <c r="K1675" s="40">
        <v>0</v>
      </c>
      <c r="L1675" s="39">
        <v>0</v>
      </c>
      <c r="M1675" s="39">
        <v>0</v>
      </c>
      <c r="N1675" s="39">
        <v>0</v>
      </c>
      <c r="O1675" s="39">
        <v>0</v>
      </c>
      <c r="P1675" s="39">
        <v>0</v>
      </c>
      <c r="Q1675" s="39">
        <v>0</v>
      </c>
      <c r="R1675" s="39">
        <v>0</v>
      </c>
      <c r="S1675" s="39">
        <v>0</v>
      </c>
      <c r="T1675" s="39">
        <v>0</v>
      </c>
      <c r="U1675" s="39">
        <v>0</v>
      </c>
      <c r="V1675" s="39">
        <v>0</v>
      </c>
      <c r="W1675" s="39">
        <v>0</v>
      </c>
      <c r="X1675" s="39">
        <v>0</v>
      </c>
      <c r="Y1675" s="39">
        <v>0</v>
      </c>
      <c r="Z1675" s="39">
        <v>0</v>
      </c>
      <c r="AA1675" s="39">
        <v>0</v>
      </c>
      <c r="AB1675" s="41">
        <v>2022</v>
      </c>
    </row>
    <row r="1676" spans="1:28" ht="35.25">
      <c r="A1676" s="11">
        <v>1</v>
      </c>
      <c r="B1676" s="2">
        <f>SUBTOTAL(103,$A$1666:A1676)</f>
        <v>11</v>
      </c>
      <c r="C1676" s="13" t="s">
        <v>214</v>
      </c>
      <c r="D1676" s="36">
        <f aca="true" t="shared" si="107" ref="D1676:D1686">E1676+F1676+G1676+H1676+I1676+J1676+L1676+M1676+N1676+O1676+P1676+Q1676+R1676+S1676+T1676+U1676+V1676+W1676+X1676+Y1676+Z1676+AA1676</f>
        <v>256750</v>
      </c>
      <c r="E1676" s="39">
        <v>0</v>
      </c>
      <c r="F1676" s="39">
        <v>0</v>
      </c>
      <c r="G1676" s="39">
        <v>0</v>
      </c>
      <c r="H1676" s="39">
        <v>0</v>
      </c>
      <c r="I1676" s="39">
        <v>0</v>
      </c>
      <c r="J1676" s="39">
        <v>0</v>
      </c>
      <c r="K1676" s="40">
        <v>0</v>
      </c>
      <c r="L1676" s="39">
        <v>0</v>
      </c>
      <c r="M1676" s="39">
        <v>0</v>
      </c>
      <c r="N1676" s="39">
        <v>0</v>
      </c>
      <c r="O1676" s="39">
        <v>256750</v>
      </c>
      <c r="P1676" s="39">
        <v>0</v>
      </c>
      <c r="Q1676" s="39">
        <v>0</v>
      </c>
      <c r="R1676" s="39">
        <v>0</v>
      </c>
      <c r="S1676" s="39">
        <v>0</v>
      </c>
      <c r="T1676" s="39">
        <v>0</v>
      </c>
      <c r="U1676" s="39">
        <v>0</v>
      </c>
      <c r="V1676" s="39">
        <v>0</v>
      </c>
      <c r="W1676" s="39">
        <v>0</v>
      </c>
      <c r="X1676" s="39">
        <v>0</v>
      </c>
      <c r="Y1676" s="39">
        <v>0</v>
      </c>
      <c r="Z1676" s="39">
        <v>0</v>
      </c>
      <c r="AA1676" s="39">
        <v>0</v>
      </c>
      <c r="AB1676" s="41">
        <v>2022</v>
      </c>
    </row>
    <row r="1677" spans="1:28" ht="35.25">
      <c r="A1677" s="11">
        <v>1</v>
      </c>
      <c r="B1677" s="2">
        <f>SUBTOTAL(103,$A$1666:A1677)</f>
        <v>12</v>
      </c>
      <c r="C1677" s="13" t="s">
        <v>286</v>
      </c>
      <c r="D1677" s="36">
        <f t="shared" si="107"/>
        <v>486216</v>
      </c>
      <c r="E1677" s="39">
        <v>0</v>
      </c>
      <c r="F1677" s="39">
        <v>486216</v>
      </c>
      <c r="G1677" s="39">
        <v>0</v>
      </c>
      <c r="H1677" s="39">
        <v>0</v>
      </c>
      <c r="I1677" s="39">
        <v>0</v>
      </c>
      <c r="J1677" s="39">
        <v>0</v>
      </c>
      <c r="K1677" s="40">
        <v>0</v>
      </c>
      <c r="L1677" s="39">
        <v>0</v>
      </c>
      <c r="M1677" s="39">
        <v>0</v>
      </c>
      <c r="N1677" s="39">
        <v>0</v>
      </c>
      <c r="O1677" s="39">
        <v>0</v>
      </c>
      <c r="P1677" s="39">
        <v>0</v>
      </c>
      <c r="Q1677" s="39">
        <v>0</v>
      </c>
      <c r="R1677" s="39">
        <v>0</v>
      </c>
      <c r="S1677" s="39">
        <v>0</v>
      </c>
      <c r="T1677" s="39">
        <v>0</v>
      </c>
      <c r="U1677" s="39">
        <v>0</v>
      </c>
      <c r="V1677" s="39">
        <v>0</v>
      </c>
      <c r="W1677" s="39">
        <v>0</v>
      </c>
      <c r="X1677" s="39">
        <v>0</v>
      </c>
      <c r="Y1677" s="39">
        <v>0</v>
      </c>
      <c r="Z1677" s="39">
        <v>0</v>
      </c>
      <c r="AA1677" s="39">
        <v>0</v>
      </c>
      <c r="AB1677" s="41">
        <v>2022</v>
      </c>
    </row>
    <row r="1678" spans="1:28" ht="35.25">
      <c r="A1678" s="11">
        <v>1</v>
      </c>
      <c r="B1678" s="2">
        <f>SUBTOTAL(103,$A$1666:A1678)</f>
        <v>13</v>
      </c>
      <c r="C1678" s="13" t="s">
        <v>138</v>
      </c>
      <c r="D1678" s="36">
        <f t="shared" si="107"/>
        <v>865000</v>
      </c>
      <c r="E1678" s="39">
        <v>0</v>
      </c>
      <c r="F1678" s="39">
        <v>0</v>
      </c>
      <c r="G1678" s="39">
        <v>865000</v>
      </c>
      <c r="H1678" s="39">
        <v>0</v>
      </c>
      <c r="I1678" s="39">
        <v>0</v>
      </c>
      <c r="J1678" s="39">
        <v>0</v>
      </c>
      <c r="K1678" s="40">
        <v>0</v>
      </c>
      <c r="L1678" s="39">
        <v>0</v>
      </c>
      <c r="M1678" s="39">
        <v>0</v>
      </c>
      <c r="N1678" s="39">
        <v>0</v>
      </c>
      <c r="O1678" s="39">
        <v>0</v>
      </c>
      <c r="P1678" s="39">
        <v>0</v>
      </c>
      <c r="Q1678" s="39">
        <v>0</v>
      </c>
      <c r="R1678" s="39">
        <v>0</v>
      </c>
      <c r="S1678" s="39">
        <v>0</v>
      </c>
      <c r="T1678" s="39">
        <v>0</v>
      </c>
      <c r="U1678" s="39">
        <v>0</v>
      </c>
      <c r="V1678" s="39">
        <v>0</v>
      </c>
      <c r="W1678" s="39">
        <v>0</v>
      </c>
      <c r="X1678" s="39">
        <v>0</v>
      </c>
      <c r="Y1678" s="39">
        <v>0</v>
      </c>
      <c r="Z1678" s="39">
        <v>0</v>
      </c>
      <c r="AA1678" s="39">
        <v>0</v>
      </c>
      <c r="AB1678" s="41">
        <v>2022</v>
      </c>
    </row>
    <row r="1679" spans="1:28" ht="35.25">
      <c r="A1679" s="11">
        <v>1</v>
      </c>
      <c r="B1679" s="2">
        <f>SUBTOTAL(103,$A$1666:A1679)</f>
        <v>14</v>
      </c>
      <c r="C1679" s="13" t="s">
        <v>303</v>
      </c>
      <c r="D1679" s="36">
        <f t="shared" si="107"/>
        <v>293541</v>
      </c>
      <c r="E1679" s="39">
        <v>0</v>
      </c>
      <c r="F1679" s="39">
        <v>0</v>
      </c>
      <c r="G1679" s="39">
        <v>293541</v>
      </c>
      <c r="H1679" s="39">
        <v>0</v>
      </c>
      <c r="I1679" s="39">
        <v>0</v>
      </c>
      <c r="J1679" s="39">
        <v>0</v>
      </c>
      <c r="K1679" s="40">
        <v>0</v>
      </c>
      <c r="L1679" s="39">
        <v>0</v>
      </c>
      <c r="M1679" s="39">
        <v>0</v>
      </c>
      <c r="N1679" s="39">
        <v>0</v>
      </c>
      <c r="O1679" s="39">
        <v>0</v>
      </c>
      <c r="P1679" s="39">
        <v>0</v>
      </c>
      <c r="Q1679" s="39">
        <v>0</v>
      </c>
      <c r="R1679" s="39">
        <v>0</v>
      </c>
      <c r="S1679" s="39">
        <v>0</v>
      </c>
      <c r="T1679" s="39">
        <v>0</v>
      </c>
      <c r="U1679" s="39">
        <v>0</v>
      </c>
      <c r="V1679" s="39">
        <v>0</v>
      </c>
      <c r="W1679" s="39">
        <v>0</v>
      </c>
      <c r="X1679" s="39">
        <v>0</v>
      </c>
      <c r="Y1679" s="39">
        <v>0</v>
      </c>
      <c r="Z1679" s="39">
        <v>0</v>
      </c>
      <c r="AA1679" s="39">
        <v>0</v>
      </c>
      <c r="AB1679" s="41">
        <v>2022</v>
      </c>
    </row>
    <row r="1680" spans="1:28" ht="35.25">
      <c r="A1680" s="11">
        <v>1</v>
      </c>
      <c r="B1680" s="2">
        <f>SUBTOTAL(103,$A$1666:A1680)</f>
        <v>15</v>
      </c>
      <c r="C1680" s="13" t="s">
        <v>232</v>
      </c>
      <c r="D1680" s="36">
        <f t="shared" si="107"/>
        <v>1195000</v>
      </c>
      <c r="E1680" s="39">
        <v>0</v>
      </c>
      <c r="F1680" s="39">
        <v>0</v>
      </c>
      <c r="G1680" s="39">
        <v>1195000</v>
      </c>
      <c r="H1680" s="39">
        <v>0</v>
      </c>
      <c r="I1680" s="39">
        <v>0</v>
      </c>
      <c r="J1680" s="39">
        <v>0</v>
      </c>
      <c r="K1680" s="40">
        <v>0</v>
      </c>
      <c r="L1680" s="39">
        <v>0</v>
      </c>
      <c r="M1680" s="39">
        <v>0</v>
      </c>
      <c r="N1680" s="39">
        <v>0</v>
      </c>
      <c r="O1680" s="39">
        <v>0</v>
      </c>
      <c r="P1680" s="39">
        <v>0</v>
      </c>
      <c r="Q1680" s="39">
        <v>0</v>
      </c>
      <c r="R1680" s="39">
        <v>0</v>
      </c>
      <c r="S1680" s="39">
        <v>0</v>
      </c>
      <c r="T1680" s="39">
        <v>0</v>
      </c>
      <c r="U1680" s="39">
        <v>0</v>
      </c>
      <c r="V1680" s="39">
        <v>0</v>
      </c>
      <c r="W1680" s="39">
        <v>0</v>
      </c>
      <c r="X1680" s="39">
        <v>0</v>
      </c>
      <c r="Y1680" s="39">
        <v>0</v>
      </c>
      <c r="Z1680" s="39">
        <v>0</v>
      </c>
      <c r="AA1680" s="39">
        <v>0</v>
      </c>
      <c r="AB1680" s="41">
        <v>2022</v>
      </c>
    </row>
    <row r="1681" spans="1:28" ht="35.25">
      <c r="A1681" s="11">
        <v>1</v>
      </c>
      <c r="B1681" s="2">
        <f>SUBTOTAL(103,$A$1666:A1681)</f>
        <v>16</v>
      </c>
      <c r="C1681" s="13" t="s">
        <v>218</v>
      </c>
      <c r="D1681" s="36">
        <f t="shared" si="107"/>
        <v>885000</v>
      </c>
      <c r="E1681" s="39">
        <v>0</v>
      </c>
      <c r="F1681" s="39">
        <v>0</v>
      </c>
      <c r="G1681" s="39">
        <v>885000</v>
      </c>
      <c r="H1681" s="39">
        <v>0</v>
      </c>
      <c r="I1681" s="39">
        <v>0</v>
      </c>
      <c r="J1681" s="39">
        <v>0</v>
      </c>
      <c r="K1681" s="40">
        <v>0</v>
      </c>
      <c r="L1681" s="39">
        <v>0</v>
      </c>
      <c r="M1681" s="39">
        <v>0</v>
      </c>
      <c r="N1681" s="39">
        <v>0</v>
      </c>
      <c r="O1681" s="39">
        <v>0</v>
      </c>
      <c r="P1681" s="39">
        <v>0</v>
      </c>
      <c r="Q1681" s="39">
        <v>0</v>
      </c>
      <c r="R1681" s="39">
        <v>0</v>
      </c>
      <c r="S1681" s="39">
        <v>0</v>
      </c>
      <c r="T1681" s="39">
        <v>0</v>
      </c>
      <c r="U1681" s="39">
        <v>0</v>
      </c>
      <c r="V1681" s="39">
        <v>0</v>
      </c>
      <c r="W1681" s="39">
        <v>0</v>
      </c>
      <c r="X1681" s="39">
        <v>0</v>
      </c>
      <c r="Y1681" s="39">
        <v>0</v>
      </c>
      <c r="Z1681" s="39">
        <v>0</v>
      </c>
      <c r="AA1681" s="39">
        <v>0</v>
      </c>
      <c r="AB1681" s="41">
        <v>2022</v>
      </c>
    </row>
    <row r="1682" spans="1:28" ht="35.25">
      <c r="A1682" s="11">
        <v>1</v>
      </c>
      <c r="B1682" s="2">
        <f>SUBTOTAL(103,$A$1666:A1682)</f>
        <v>17</v>
      </c>
      <c r="C1682" s="13" t="s">
        <v>1128</v>
      </c>
      <c r="D1682" s="36">
        <f t="shared" si="107"/>
        <v>227002</v>
      </c>
      <c r="E1682" s="39">
        <v>0</v>
      </c>
      <c r="F1682" s="39">
        <v>227002</v>
      </c>
      <c r="G1682" s="39">
        <v>0</v>
      </c>
      <c r="H1682" s="39">
        <v>0</v>
      </c>
      <c r="I1682" s="39">
        <v>0</v>
      </c>
      <c r="J1682" s="39">
        <v>0</v>
      </c>
      <c r="K1682" s="40">
        <v>0</v>
      </c>
      <c r="L1682" s="39">
        <v>0</v>
      </c>
      <c r="M1682" s="39">
        <v>0</v>
      </c>
      <c r="N1682" s="39">
        <v>0</v>
      </c>
      <c r="O1682" s="39">
        <v>0</v>
      </c>
      <c r="P1682" s="39">
        <v>0</v>
      </c>
      <c r="Q1682" s="39">
        <v>0</v>
      </c>
      <c r="R1682" s="39">
        <v>0</v>
      </c>
      <c r="S1682" s="39">
        <v>0</v>
      </c>
      <c r="T1682" s="39">
        <v>0</v>
      </c>
      <c r="U1682" s="39">
        <v>0</v>
      </c>
      <c r="V1682" s="39">
        <v>0</v>
      </c>
      <c r="W1682" s="39">
        <v>0</v>
      </c>
      <c r="X1682" s="39">
        <v>0</v>
      </c>
      <c r="Y1682" s="39">
        <v>0</v>
      </c>
      <c r="Z1682" s="39">
        <v>0</v>
      </c>
      <c r="AA1682" s="39">
        <v>0</v>
      </c>
      <c r="AB1682" s="41">
        <v>2022</v>
      </c>
    </row>
    <row r="1683" spans="1:28" ht="35.25">
      <c r="A1683" s="11">
        <v>1</v>
      </c>
      <c r="B1683" s="2">
        <f>SUBTOTAL(103,$A$1666:A1683)</f>
        <v>18</v>
      </c>
      <c r="C1683" s="13" t="s">
        <v>118</v>
      </c>
      <c r="D1683" s="36">
        <f t="shared" si="107"/>
        <v>93931.99</v>
      </c>
      <c r="E1683" s="39">
        <v>0</v>
      </c>
      <c r="F1683" s="39">
        <v>0</v>
      </c>
      <c r="G1683" s="39">
        <v>0</v>
      </c>
      <c r="H1683" s="39">
        <v>0</v>
      </c>
      <c r="I1683" s="39">
        <v>0</v>
      </c>
      <c r="J1683" s="39">
        <v>0</v>
      </c>
      <c r="K1683" s="40">
        <v>0</v>
      </c>
      <c r="L1683" s="39">
        <v>0</v>
      </c>
      <c r="M1683" s="39">
        <v>0</v>
      </c>
      <c r="N1683" s="39">
        <v>0</v>
      </c>
      <c r="O1683" s="39">
        <v>0</v>
      </c>
      <c r="P1683" s="39">
        <v>0</v>
      </c>
      <c r="Q1683" s="39">
        <v>0</v>
      </c>
      <c r="R1683" s="39">
        <v>0</v>
      </c>
      <c r="S1683" s="39">
        <v>0</v>
      </c>
      <c r="T1683" s="39">
        <v>0</v>
      </c>
      <c r="U1683" s="39">
        <v>0</v>
      </c>
      <c r="V1683" s="39">
        <v>0</v>
      </c>
      <c r="W1683" s="39">
        <v>0</v>
      </c>
      <c r="X1683" s="39">
        <v>0</v>
      </c>
      <c r="Y1683" s="39">
        <v>0</v>
      </c>
      <c r="Z1683" s="39">
        <v>93931.99</v>
      </c>
      <c r="AA1683" s="39">
        <v>0</v>
      </c>
      <c r="AB1683" s="41">
        <v>2022</v>
      </c>
    </row>
    <row r="1684" spans="1:28" ht="35.25">
      <c r="A1684" s="11">
        <v>1</v>
      </c>
      <c r="B1684" s="2">
        <f>SUBTOTAL(103,$A$1666:A1684)</f>
        <v>19</v>
      </c>
      <c r="C1684" s="13" t="s">
        <v>840</v>
      </c>
      <c r="D1684" s="36">
        <f t="shared" si="107"/>
        <v>337493.4</v>
      </c>
      <c r="E1684" s="39">
        <v>337493.4</v>
      </c>
      <c r="F1684" s="39">
        <v>0</v>
      </c>
      <c r="G1684" s="39">
        <v>0</v>
      </c>
      <c r="H1684" s="39">
        <v>0</v>
      </c>
      <c r="I1684" s="39">
        <v>0</v>
      </c>
      <c r="J1684" s="39">
        <v>0</v>
      </c>
      <c r="K1684" s="40">
        <v>0</v>
      </c>
      <c r="L1684" s="39">
        <v>0</v>
      </c>
      <c r="M1684" s="39">
        <v>0</v>
      </c>
      <c r="N1684" s="39">
        <v>0</v>
      </c>
      <c r="O1684" s="39">
        <v>0</v>
      </c>
      <c r="P1684" s="39">
        <v>0</v>
      </c>
      <c r="Q1684" s="39">
        <v>0</v>
      </c>
      <c r="R1684" s="39">
        <v>0</v>
      </c>
      <c r="S1684" s="39">
        <v>0</v>
      </c>
      <c r="T1684" s="39">
        <v>0</v>
      </c>
      <c r="U1684" s="39">
        <v>0</v>
      </c>
      <c r="V1684" s="39">
        <v>0</v>
      </c>
      <c r="W1684" s="39">
        <v>0</v>
      </c>
      <c r="X1684" s="39">
        <v>0</v>
      </c>
      <c r="Y1684" s="39">
        <v>0</v>
      </c>
      <c r="Z1684" s="39">
        <v>0</v>
      </c>
      <c r="AA1684" s="39">
        <v>0</v>
      </c>
      <c r="AB1684" s="41">
        <v>2022</v>
      </c>
    </row>
    <row r="1685" spans="1:28" ht="35.25">
      <c r="A1685" s="11">
        <v>1</v>
      </c>
      <c r="B1685" s="2">
        <f>SUBTOTAL(103,$A$1666:A1685)</f>
        <v>20</v>
      </c>
      <c r="C1685" s="13" t="s">
        <v>1354</v>
      </c>
      <c r="D1685" s="36">
        <f t="shared" si="107"/>
        <v>320000</v>
      </c>
      <c r="E1685" s="39">
        <v>0</v>
      </c>
      <c r="F1685" s="39">
        <v>0</v>
      </c>
      <c r="G1685" s="39">
        <v>0</v>
      </c>
      <c r="H1685" s="39">
        <v>0</v>
      </c>
      <c r="I1685" s="39">
        <v>0</v>
      </c>
      <c r="J1685" s="39">
        <v>0</v>
      </c>
      <c r="K1685" s="40">
        <v>0</v>
      </c>
      <c r="L1685" s="39">
        <v>0</v>
      </c>
      <c r="M1685" s="39">
        <v>0</v>
      </c>
      <c r="N1685" s="39">
        <v>0</v>
      </c>
      <c r="O1685" s="39">
        <v>320000</v>
      </c>
      <c r="P1685" s="39">
        <v>0</v>
      </c>
      <c r="Q1685" s="39">
        <v>0</v>
      </c>
      <c r="R1685" s="39">
        <v>0</v>
      </c>
      <c r="S1685" s="39">
        <v>0</v>
      </c>
      <c r="T1685" s="39">
        <v>0</v>
      </c>
      <c r="U1685" s="39">
        <v>0</v>
      </c>
      <c r="V1685" s="39">
        <v>0</v>
      </c>
      <c r="W1685" s="39">
        <v>0</v>
      </c>
      <c r="X1685" s="39">
        <v>0</v>
      </c>
      <c r="Y1685" s="39">
        <v>0</v>
      </c>
      <c r="Z1685" s="39">
        <v>0</v>
      </c>
      <c r="AA1685" s="39">
        <v>0</v>
      </c>
      <c r="AB1685" s="41">
        <v>2022</v>
      </c>
    </row>
    <row r="1686" spans="1:29" ht="35.25">
      <c r="A1686" s="11">
        <v>1</v>
      </c>
      <c r="B1686" s="2">
        <f>SUBTOTAL(103,$A$1666:A1686)</f>
        <v>21</v>
      </c>
      <c r="C1686" s="13" t="s">
        <v>69</v>
      </c>
      <c r="D1686" s="36">
        <f t="shared" si="107"/>
        <v>10110042</v>
      </c>
      <c r="E1686" s="39">
        <v>0</v>
      </c>
      <c r="F1686" s="39">
        <v>0</v>
      </c>
      <c r="G1686" s="39">
        <v>0</v>
      </c>
      <c r="H1686" s="39">
        <v>0</v>
      </c>
      <c r="I1686" s="39">
        <v>0</v>
      </c>
      <c r="J1686" s="39">
        <v>0</v>
      </c>
      <c r="K1686" s="40">
        <v>4</v>
      </c>
      <c r="L1686" s="39">
        <v>10110042</v>
      </c>
      <c r="M1686" s="39">
        <v>0</v>
      </c>
      <c r="N1686" s="39">
        <v>0</v>
      </c>
      <c r="O1686" s="39">
        <v>0</v>
      </c>
      <c r="P1686" s="39">
        <v>0</v>
      </c>
      <c r="Q1686" s="39">
        <v>0</v>
      </c>
      <c r="R1686" s="39">
        <v>0</v>
      </c>
      <c r="S1686" s="39">
        <v>0</v>
      </c>
      <c r="T1686" s="39">
        <v>0</v>
      </c>
      <c r="U1686" s="39">
        <v>0</v>
      </c>
      <c r="V1686" s="39">
        <v>0</v>
      </c>
      <c r="W1686" s="39">
        <v>0</v>
      </c>
      <c r="X1686" s="39">
        <v>0</v>
      </c>
      <c r="Y1686" s="39">
        <v>0</v>
      </c>
      <c r="Z1686" s="39">
        <v>0</v>
      </c>
      <c r="AA1686" s="39">
        <v>0</v>
      </c>
      <c r="AB1686" s="41">
        <v>2022</v>
      </c>
      <c r="AC1686" s="32" t="s">
        <v>1385</v>
      </c>
    </row>
    <row r="1687" spans="1:28" ht="35.25" customHeight="1">
      <c r="A1687" s="11">
        <v>1</v>
      </c>
      <c r="B1687" s="2">
        <f>SUBTOTAL(103,$A$1666:A1687)</f>
        <v>22</v>
      </c>
      <c r="C1687" s="13" t="s">
        <v>117</v>
      </c>
      <c r="D1687" s="36">
        <f>E1687+F1687+G1687+H1687+I1687+J1687+L1687+M1687+N1687+O1687+P1687+Q1687+R1687+S1687+T1687+U1687+V1687+W1687+X1687+Y1687+Z1687+AA1687</f>
        <v>4954630.399999999</v>
      </c>
      <c r="E1687" s="39">
        <v>0</v>
      </c>
      <c r="F1687" s="39">
        <v>0</v>
      </c>
      <c r="G1687" s="39">
        <v>0</v>
      </c>
      <c r="H1687" s="39">
        <v>0</v>
      </c>
      <c r="I1687" s="39">
        <v>0</v>
      </c>
      <c r="J1687" s="39">
        <v>0</v>
      </c>
      <c r="K1687" s="40">
        <v>2</v>
      </c>
      <c r="L1687" s="39">
        <v>4836629.6</v>
      </c>
      <c r="M1687" s="39">
        <v>0</v>
      </c>
      <c r="N1687" s="39">
        <v>0</v>
      </c>
      <c r="O1687" s="39">
        <v>0</v>
      </c>
      <c r="P1687" s="39">
        <v>0</v>
      </c>
      <c r="Q1687" s="39">
        <v>0</v>
      </c>
      <c r="R1687" s="39">
        <v>0</v>
      </c>
      <c r="S1687" s="39">
        <v>0</v>
      </c>
      <c r="T1687" s="39">
        <v>0</v>
      </c>
      <c r="U1687" s="39">
        <v>0</v>
      </c>
      <c r="V1687" s="39">
        <v>0</v>
      </c>
      <c r="W1687" s="39">
        <v>0</v>
      </c>
      <c r="X1687" s="39">
        <v>0</v>
      </c>
      <c r="Y1687" s="39">
        <v>0</v>
      </c>
      <c r="Z1687" s="39">
        <v>118000.8</v>
      </c>
      <c r="AA1687" s="39">
        <v>0</v>
      </c>
      <c r="AB1687" s="41">
        <v>2022</v>
      </c>
    </row>
    <row r="1688" spans="2:28" ht="35.25" customHeight="1">
      <c r="B1688" s="8" t="s">
        <v>41</v>
      </c>
      <c r="C1688" s="8"/>
      <c r="D1688" s="36">
        <f aca="true" t="shared" si="108" ref="D1688:D1708">E1688+F1688+G1688+H1688+I1688+J1688+L1688+M1688+N1688+O1688+P1688+Q1688+R1688+S1688+T1688+U1688+V1688+W1688+X1688+Y1688+Z1688+AA1688</f>
        <v>8625206.2</v>
      </c>
      <c r="E1688" s="36">
        <f>SUM(E1689:E1692)</f>
        <v>0</v>
      </c>
      <c r="F1688" s="36">
        <f aca="true" t="shared" si="109" ref="F1688:AA1688">SUM(F1689:F1692)</f>
        <v>504114.2</v>
      </c>
      <c r="G1688" s="36">
        <f t="shared" si="109"/>
        <v>0</v>
      </c>
      <c r="H1688" s="36">
        <f t="shared" si="109"/>
        <v>0</v>
      </c>
      <c r="I1688" s="36">
        <f t="shared" si="109"/>
        <v>0</v>
      </c>
      <c r="J1688" s="36">
        <f t="shared" si="109"/>
        <v>0</v>
      </c>
      <c r="K1688" s="37">
        <f t="shared" si="109"/>
        <v>1</v>
      </c>
      <c r="L1688" s="36">
        <f t="shared" si="109"/>
        <v>2237020</v>
      </c>
      <c r="M1688" s="36">
        <f t="shared" si="109"/>
        <v>3976710</v>
      </c>
      <c r="N1688" s="36">
        <f t="shared" si="109"/>
        <v>0</v>
      </c>
      <c r="O1688" s="36">
        <f t="shared" si="109"/>
        <v>1907362</v>
      </c>
      <c r="P1688" s="36">
        <f t="shared" si="109"/>
        <v>0</v>
      </c>
      <c r="Q1688" s="36">
        <f t="shared" si="109"/>
        <v>0</v>
      </c>
      <c r="R1688" s="36">
        <f t="shared" si="109"/>
        <v>0</v>
      </c>
      <c r="S1688" s="36">
        <f t="shared" si="109"/>
        <v>0</v>
      </c>
      <c r="T1688" s="36">
        <f t="shared" si="109"/>
        <v>0</v>
      </c>
      <c r="U1688" s="36">
        <f t="shared" si="109"/>
        <v>0</v>
      </c>
      <c r="V1688" s="36">
        <f t="shared" si="109"/>
        <v>0</v>
      </c>
      <c r="W1688" s="36">
        <f t="shared" si="109"/>
        <v>0</v>
      </c>
      <c r="X1688" s="36">
        <f t="shared" si="109"/>
        <v>0</v>
      </c>
      <c r="Y1688" s="36">
        <f t="shared" si="109"/>
        <v>0</v>
      </c>
      <c r="Z1688" s="36">
        <f t="shared" si="109"/>
        <v>0</v>
      </c>
      <c r="AA1688" s="36">
        <f t="shared" si="109"/>
        <v>0</v>
      </c>
      <c r="AB1688" s="38" t="s">
        <v>36</v>
      </c>
    </row>
    <row r="1689" spans="1:28" ht="35.25" customHeight="1">
      <c r="A1689" s="11">
        <v>1</v>
      </c>
      <c r="B1689" s="2">
        <f>SUBTOTAL(103,$A$1666:A1689)</f>
        <v>23</v>
      </c>
      <c r="C1689" s="8" t="s">
        <v>634</v>
      </c>
      <c r="D1689" s="36">
        <f t="shared" si="108"/>
        <v>2237020</v>
      </c>
      <c r="E1689" s="39">
        <v>0</v>
      </c>
      <c r="F1689" s="39">
        <v>0</v>
      </c>
      <c r="G1689" s="39">
        <v>0</v>
      </c>
      <c r="H1689" s="39">
        <v>0</v>
      </c>
      <c r="I1689" s="39">
        <v>0</v>
      </c>
      <c r="J1689" s="39">
        <v>0</v>
      </c>
      <c r="K1689" s="40">
        <v>1</v>
      </c>
      <c r="L1689" s="39">
        <v>2237020</v>
      </c>
      <c r="M1689" s="39">
        <v>0</v>
      </c>
      <c r="N1689" s="39">
        <v>0</v>
      </c>
      <c r="O1689" s="39">
        <v>0</v>
      </c>
      <c r="P1689" s="39">
        <v>0</v>
      </c>
      <c r="Q1689" s="39">
        <v>0</v>
      </c>
      <c r="R1689" s="39">
        <v>0</v>
      </c>
      <c r="S1689" s="39">
        <v>0</v>
      </c>
      <c r="T1689" s="39">
        <v>0</v>
      </c>
      <c r="U1689" s="39">
        <v>0</v>
      </c>
      <c r="V1689" s="39">
        <v>0</v>
      </c>
      <c r="W1689" s="39">
        <v>0</v>
      </c>
      <c r="X1689" s="39">
        <v>0</v>
      </c>
      <c r="Y1689" s="39">
        <v>0</v>
      </c>
      <c r="Z1689" s="39">
        <v>0</v>
      </c>
      <c r="AA1689" s="39">
        <v>0</v>
      </c>
      <c r="AB1689" s="41">
        <v>2022</v>
      </c>
    </row>
    <row r="1690" spans="1:28" ht="35.25" customHeight="1">
      <c r="A1690" s="11">
        <v>2</v>
      </c>
      <c r="B1690" s="2">
        <f>SUBTOTAL(103,$A$1666:A1690)</f>
        <v>24</v>
      </c>
      <c r="C1690" s="12" t="s">
        <v>920</v>
      </c>
      <c r="D1690" s="36">
        <f t="shared" si="108"/>
        <v>537640</v>
      </c>
      <c r="E1690" s="42">
        <v>0</v>
      </c>
      <c r="F1690" s="42">
        <v>0</v>
      </c>
      <c r="G1690" s="42">
        <v>0</v>
      </c>
      <c r="H1690" s="42">
        <v>0</v>
      </c>
      <c r="I1690" s="42">
        <v>0</v>
      </c>
      <c r="J1690" s="42">
        <v>0</v>
      </c>
      <c r="K1690" s="43">
        <v>0</v>
      </c>
      <c r="L1690" s="42">
        <v>0</v>
      </c>
      <c r="M1690" s="42">
        <v>0</v>
      </c>
      <c r="N1690" s="42">
        <v>0</v>
      </c>
      <c r="O1690" s="42">
        <v>537640</v>
      </c>
      <c r="P1690" s="42">
        <v>0</v>
      </c>
      <c r="Q1690" s="42">
        <v>0</v>
      </c>
      <c r="R1690" s="42">
        <v>0</v>
      </c>
      <c r="S1690" s="42">
        <v>0</v>
      </c>
      <c r="T1690" s="42">
        <v>0</v>
      </c>
      <c r="U1690" s="42">
        <v>0</v>
      </c>
      <c r="V1690" s="42">
        <v>0</v>
      </c>
      <c r="W1690" s="42">
        <v>0</v>
      </c>
      <c r="X1690" s="42">
        <v>0</v>
      </c>
      <c r="Y1690" s="42">
        <v>0</v>
      </c>
      <c r="Z1690" s="42">
        <v>0</v>
      </c>
      <c r="AA1690" s="42">
        <v>0</v>
      </c>
      <c r="AB1690" s="44">
        <v>2022</v>
      </c>
    </row>
    <row r="1691" spans="1:28" ht="35.25" customHeight="1">
      <c r="A1691" s="11">
        <v>3</v>
      </c>
      <c r="B1691" s="2">
        <f>SUBTOTAL(103,$A$1666:A1691)</f>
        <v>25</v>
      </c>
      <c r="C1691" s="12" t="s">
        <v>968</v>
      </c>
      <c r="D1691" s="36">
        <f t="shared" si="108"/>
        <v>504114.2</v>
      </c>
      <c r="E1691" s="42">
        <v>0</v>
      </c>
      <c r="F1691" s="42">
        <v>504114.2</v>
      </c>
      <c r="G1691" s="42">
        <v>0</v>
      </c>
      <c r="H1691" s="42">
        <v>0</v>
      </c>
      <c r="I1691" s="42">
        <v>0</v>
      </c>
      <c r="J1691" s="42">
        <v>0</v>
      </c>
      <c r="K1691" s="43">
        <v>0</v>
      </c>
      <c r="L1691" s="42">
        <v>0</v>
      </c>
      <c r="M1691" s="42">
        <v>0</v>
      </c>
      <c r="N1691" s="42">
        <v>0</v>
      </c>
      <c r="O1691" s="42">
        <v>0</v>
      </c>
      <c r="P1691" s="42">
        <v>0</v>
      </c>
      <c r="Q1691" s="42">
        <v>0</v>
      </c>
      <c r="R1691" s="42">
        <v>0</v>
      </c>
      <c r="S1691" s="42">
        <v>0</v>
      </c>
      <c r="T1691" s="42">
        <v>0</v>
      </c>
      <c r="U1691" s="42">
        <v>0</v>
      </c>
      <c r="V1691" s="42">
        <v>0</v>
      </c>
      <c r="W1691" s="42">
        <v>0</v>
      </c>
      <c r="X1691" s="42">
        <v>0</v>
      </c>
      <c r="Y1691" s="42">
        <v>0</v>
      </c>
      <c r="Z1691" s="42">
        <v>0</v>
      </c>
      <c r="AA1691" s="42">
        <v>0</v>
      </c>
      <c r="AB1691" s="46">
        <v>2022</v>
      </c>
    </row>
    <row r="1692" spans="1:28" ht="35.25" customHeight="1">
      <c r="A1692" s="11">
        <v>4</v>
      </c>
      <c r="B1692" s="2">
        <f>SUBTOTAL(103,$A$1666:A1692)</f>
        <v>26</v>
      </c>
      <c r="C1692" s="12" t="s">
        <v>1380</v>
      </c>
      <c r="D1692" s="36">
        <f t="shared" si="108"/>
        <v>5346432</v>
      </c>
      <c r="E1692" s="42">
        <v>0</v>
      </c>
      <c r="F1692" s="42">
        <v>0</v>
      </c>
      <c r="G1692" s="42">
        <v>0</v>
      </c>
      <c r="H1692" s="42">
        <v>0</v>
      </c>
      <c r="I1692" s="42">
        <v>0</v>
      </c>
      <c r="J1692" s="42">
        <v>0</v>
      </c>
      <c r="K1692" s="43">
        <v>0</v>
      </c>
      <c r="L1692" s="42">
        <v>0</v>
      </c>
      <c r="M1692" s="42">
        <v>3976710</v>
      </c>
      <c r="N1692" s="42">
        <v>0</v>
      </c>
      <c r="O1692" s="42">
        <v>1369722</v>
      </c>
      <c r="P1692" s="42">
        <v>0</v>
      </c>
      <c r="Q1692" s="42">
        <v>0</v>
      </c>
      <c r="R1692" s="42">
        <v>0</v>
      </c>
      <c r="S1692" s="42">
        <v>0</v>
      </c>
      <c r="T1692" s="42">
        <v>0</v>
      </c>
      <c r="U1692" s="42">
        <v>0</v>
      </c>
      <c r="V1692" s="42">
        <v>0</v>
      </c>
      <c r="W1692" s="42">
        <v>0</v>
      </c>
      <c r="X1692" s="42">
        <v>0</v>
      </c>
      <c r="Y1692" s="42">
        <v>0</v>
      </c>
      <c r="Z1692" s="42">
        <v>0</v>
      </c>
      <c r="AA1692" s="42">
        <v>0</v>
      </c>
      <c r="AB1692" s="44">
        <v>2022</v>
      </c>
    </row>
    <row r="1693" spans="2:28" ht="35.25" customHeight="1">
      <c r="B1693" s="8" t="s">
        <v>15</v>
      </c>
      <c r="C1693" s="8"/>
      <c r="D1693" s="36">
        <f t="shared" si="108"/>
        <v>4360000</v>
      </c>
      <c r="E1693" s="36">
        <f>SUM(E1694)</f>
        <v>0</v>
      </c>
      <c r="F1693" s="36">
        <f aca="true" t="shared" si="110" ref="F1693:AA1693">SUM(F1694)</f>
        <v>0</v>
      </c>
      <c r="G1693" s="36">
        <f t="shared" si="110"/>
        <v>0</v>
      </c>
      <c r="H1693" s="36">
        <f t="shared" si="110"/>
        <v>0</v>
      </c>
      <c r="I1693" s="36">
        <f t="shared" si="110"/>
        <v>0</v>
      </c>
      <c r="J1693" s="36">
        <f t="shared" si="110"/>
        <v>0</v>
      </c>
      <c r="K1693" s="37">
        <f t="shared" si="110"/>
        <v>2</v>
      </c>
      <c r="L1693" s="36">
        <f t="shared" si="110"/>
        <v>4360000</v>
      </c>
      <c r="M1693" s="36">
        <f t="shared" si="110"/>
        <v>0</v>
      </c>
      <c r="N1693" s="36">
        <f t="shared" si="110"/>
        <v>0</v>
      </c>
      <c r="O1693" s="36">
        <f t="shared" si="110"/>
        <v>0</v>
      </c>
      <c r="P1693" s="36">
        <f t="shared" si="110"/>
        <v>0</v>
      </c>
      <c r="Q1693" s="36">
        <f t="shared" si="110"/>
        <v>0</v>
      </c>
      <c r="R1693" s="36">
        <f t="shared" si="110"/>
        <v>0</v>
      </c>
      <c r="S1693" s="36">
        <f t="shared" si="110"/>
        <v>0</v>
      </c>
      <c r="T1693" s="36">
        <f t="shared" si="110"/>
        <v>0</v>
      </c>
      <c r="U1693" s="36">
        <f t="shared" si="110"/>
        <v>0</v>
      </c>
      <c r="V1693" s="36">
        <f t="shared" si="110"/>
        <v>0</v>
      </c>
      <c r="W1693" s="36">
        <f t="shared" si="110"/>
        <v>0</v>
      </c>
      <c r="X1693" s="36">
        <f t="shared" si="110"/>
        <v>0</v>
      </c>
      <c r="Y1693" s="36">
        <f t="shared" si="110"/>
        <v>0</v>
      </c>
      <c r="Z1693" s="36">
        <f t="shared" si="110"/>
        <v>0</v>
      </c>
      <c r="AA1693" s="36">
        <f t="shared" si="110"/>
        <v>0</v>
      </c>
      <c r="AB1693" s="38" t="s">
        <v>36</v>
      </c>
    </row>
    <row r="1694" spans="1:28" ht="35.25" customHeight="1">
      <c r="A1694" s="11">
        <v>1</v>
      </c>
      <c r="B1694" s="2">
        <f>SUBTOTAL(103,$A$1666:A1694)</f>
        <v>27</v>
      </c>
      <c r="C1694" s="8" t="s">
        <v>1360</v>
      </c>
      <c r="D1694" s="36">
        <f t="shared" si="108"/>
        <v>4360000</v>
      </c>
      <c r="E1694" s="39">
        <v>0</v>
      </c>
      <c r="F1694" s="39">
        <v>0</v>
      </c>
      <c r="G1694" s="39">
        <v>0</v>
      </c>
      <c r="H1694" s="39">
        <v>0</v>
      </c>
      <c r="I1694" s="39">
        <v>0</v>
      </c>
      <c r="J1694" s="39">
        <v>0</v>
      </c>
      <c r="K1694" s="40">
        <v>2</v>
      </c>
      <c r="L1694" s="39">
        <v>4360000</v>
      </c>
      <c r="M1694" s="39">
        <v>0</v>
      </c>
      <c r="N1694" s="39">
        <v>0</v>
      </c>
      <c r="O1694" s="39">
        <v>0</v>
      </c>
      <c r="P1694" s="39">
        <v>0</v>
      </c>
      <c r="Q1694" s="39">
        <v>0</v>
      </c>
      <c r="R1694" s="39">
        <v>0</v>
      </c>
      <c r="S1694" s="39">
        <v>0</v>
      </c>
      <c r="T1694" s="39">
        <v>0</v>
      </c>
      <c r="U1694" s="39">
        <v>0</v>
      </c>
      <c r="V1694" s="39">
        <v>0</v>
      </c>
      <c r="W1694" s="39">
        <v>0</v>
      </c>
      <c r="X1694" s="39">
        <v>0</v>
      </c>
      <c r="Y1694" s="39">
        <v>0</v>
      </c>
      <c r="Z1694" s="39">
        <v>0</v>
      </c>
      <c r="AA1694" s="39">
        <v>0</v>
      </c>
      <c r="AB1694" s="41">
        <v>2022</v>
      </c>
    </row>
    <row r="1695" spans="2:28" ht="35.25" customHeight="1">
      <c r="B1695" s="8" t="s">
        <v>20</v>
      </c>
      <c r="C1695" s="8"/>
      <c r="D1695" s="36">
        <f t="shared" si="108"/>
        <v>9503767.17</v>
      </c>
      <c r="E1695" s="36">
        <f>SUM(E1696:E1702)</f>
        <v>1052639.4</v>
      </c>
      <c r="F1695" s="36">
        <f aca="true" t="shared" si="111" ref="F1695:AA1695">SUM(F1696:F1702)</f>
        <v>246990.2</v>
      </c>
      <c r="G1695" s="36">
        <f t="shared" si="111"/>
        <v>0</v>
      </c>
      <c r="H1695" s="36">
        <f t="shared" si="111"/>
        <v>0</v>
      </c>
      <c r="I1695" s="36">
        <f t="shared" si="111"/>
        <v>0</v>
      </c>
      <c r="J1695" s="36">
        <f t="shared" si="111"/>
        <v>0</v>
      </c>
      <c r="K1695" s="37">
        <f t="shared" si="111"/>
        <v>3</v>
      </c>
      <c r="L1695" s="36">
        <f t="shared" si="111"/>
        <v>6420000</v>
      </c>
      <c r="M1695" s="36">
        <f t="shared" si="111"/>
        <v>0</v>
      </c>
      <c r="N1695" s="36">
        <f t="shared" si="111"/>
        <v>260392.57</v>
      </c>
      <c r="O1695" s="36">
        <f t="shared" si="111"/>
        <v>1523745</v>
      </c>
      <c r="P1695" s="36">
        <f t="shared" si="111"/>
        <v>0</v>
      </c>
      <c r="Q1695" s="36">
        <f t="shared" si="111"/>
        <v>0</v>
      </c>
      <c r="R1695" s="36">
        <f t="shared" si="111"/>
        <v>0</v>
      </c>
      <c r="S1695" s="36">
        <f t="shared" si="111"/>
        <v>0</v>
      </c>
      <c r="T1695" s="36">
        <f t="shared" si="111"/>
        <v>0</v>
      </c>
      <c r="U1695" s="36">
        <f t="shared" si="111"/>
        <v>0</v>
      </c>
      <c r="V1695" s="36">
        <f t="shared" si="111"/>
        <v>0</v>
      </c>
      <c r="W1695" s="36">
        <f t="shared" si="111"/>
        <v>0</v>
      </c>
      <c r="X1695" s="36">
        <f t="shared" si="111"/>
        <v>0</v>
      </c>
      <c r="Y1695" s="36">
        <f t="shared" si="111"/>
        <v>0</v>
      </c>
      <c r="Z1695" s="36">
        <f t="shared" si="111"/>
        <v>0</v>
      </c>
      <c r="AA1695" s="36">
        <f t="shared" si="111"/>
        <v>0</v>
      </c>
      <c r="AB1695" s="38" t="s">
        <v>36</v>
      </c>
    </row>
    <row r="1696" spans="1:28" ht="35.25" customHeight="1">
      <c r="A1696" s="11">
        <v>1</v>
      </c>
      <c r="B1696" s="2">
        <f>SUBTOTAL(103,$A$1666:A1696)</f>
        <v>28</v>
      </c>
      <c r="C1696" s="8" t="s">
        <v>57</v>
      </c>
      <c r="D1696" s="36">
        <f t="shared" si="108"/>
        <v>2310392.57</v>
      </c>
      <c r="E1696" s="39">
        <v>0</v>
      </c>
      <c r="F1696" s="39">
        <v>0</v>
      </c>
      <c r="G1696" s="39">
        <v>0</v>
      </c>
      <c r="H1696" s="39">
        <v>0</v>
      </c>
      <c r="I1696" s="39">
        <v>0</v>
      </c>
      <c r="J1696" s="39">
        <v>0</v>
      </c>
      <c r="K1696" s="40">
        <v>1</v>
      </c>
      <c r="L1696" s="39">
        <v>2050000</v>
      </c>
      <c r="M1696" s="39">
        <v>0</v>
      </c>
      <c r="N1696" s="39">
        <v>260392.57</v>
      </c>
      <c r="O1696" s="39">
        <v>0</v>
      </c>
      <c r="P1696" s="39">
        <v>0</v>
      </c>
      <c r="Q1696" s="39">
        <v>0</v>
      </c>
      <c r="R1696" s="39">
        <v>0</v>
      </c>
      <c r="S1696" s="39">
        <v>0</v>
      </c>
      <c r="T1696" s="39">
        <v>0</v>
      </c>
      <c r="U1696" s="39">
        <v>0</v>
      </c>
      <c r="V1696" s="39">
        <v>0</v>
      </c>
      <c r="W1696" s="39">
        <v>0</v>
      </c>
      <c r="X1696" s="39">
        <v>0</v>
      </c>
      <c r="Y1696" s="39">
        <v>0</v>
      </c>
      <c r="Z1696" s="39">
        <v>0</v>
      </c>
      <c r="AA1696" s="39">
        <v>0</v>
      </c>
      <c r="AB1696" s="41">
        <v>2022</v>
      </c>
    </row>
    <row r="1697" spans="1:28" ht="35.25" customHeight="1">
      <c r="A1697" s="11">
        <v>2</v>
      </c>
      <c r="B1697" s="2">
        <f>SUBTOTAL(103,$A$1666:A1697)</f>
        <v>29</v>
      </c>
      <c r="C1697" s="12" t="s">
        <v>925</v>
      </c>
      <c r="D1697" s="36">
        <f t="shared" si="108"/>
        <v>246990.2</v>
      </c>
      <c r="E1697" s="42">
        <v>0</v>
      </c>
      <c r="F1697" s="42">
        <v>246990.2</v>
      </c>
      <c r="G1697" s="42">
        <v>0</v>
      </c>
      <c r="H1697" s="42">
        <v>0</v>
      </c>
      <c r="I1697" s="42">
        <v>0</v>
      </c>
      <c r="J1697" s="42">
        <v>0</v>
      </c>
      <c r="K1697" s="43">
        <v>0</v>
      </c>
      <c r="L1697" s="42">
        <v>0</v>
      </c>
      <c r="M1697" s="42">
        <v>0</v>
      </c>
      <c r="N1697" s="42">
        <v>0</v>
      </c>
      <c r="O1697" s="42">
        <v>0</v>
      </c>
      <c r="P1697" s="42">
        <v>0</v>
      </c>
      <c r="Q1697" s="42">
        <v>0</v>
      </c>
      <c r="R1697" s="42">
        <v>0</v>
      </c>
      <c r="S1697" s="42">
        <v>0</v>
      </c>
      <c r="T1697" s="42">
        <v>0</v>
      </c>
      <c r="U1697" s="42">
        <v>0</v>
      </c>
      <c r="V1697" s="42">
        <v>0</v>
      </c>
      <c r="W1697" s="42">
        <v>0</v>
      </c>
      <c r="X1697" s="42">
        <v>0</v>
      </c>
      <c r="Y1697" s="42">
        <v>0</v>
      </c>
      <c r="Z1697" s="42">
        <v>0</v>
      </c>
      <c r="AA1697" s="42">
        <v>0</v>
      </c>
      <c r="AB1697" s="44">
        <v>2022</v>
      </c>
    </row>
    <row r="1698" spans="1:28" ht="35.25" customHeight="1">
      <c r="A1698" s="11">
        <v>3</v>
      </c>
      <c r="B1698" s="2">
        <f>SUBTOTAL(103,$A$1666:A1698)</f>
        <v>30</v>
      </c>
      <c r="C1698" s="12" t="s">
        <v>1144</v>
      </c>
      <c r="D1698" s="36">
        <f t="shared" si="108"/>
        <v>855361.6</v>
      </c>
      <c r="E1698" s="42">
        <v>855361.6</v>
      </c>
      <c r="F1698" s="42">
        <v>0</v>
      </c>
      <c r="G1698" s="42">
        <v>0</v>
      </c>
      <c r="H1698" s="42">
        <v>0</v>
      </c>
      <c r="I1698" s="42">
        <v>0</v>
      </c>
      <c r="J1698" s="42">
        <v>0</v>
      </c>
      <c r="K1698" s="43">
        <v>0</v>
      </c>
      <c r="L1698" s="42">
        <v>0</v>
      </c>
      <c r="M1698" s="42">
        <v>0</v>
      </c>
      <c r="N1698" s="42">
        <v>0</v>
      </c>
      <c r="O1698" s="42">
        <v>0</v>
      </c>
      <c r="P1698" s="42">
        <v>0</v>
      </c>
      <c r="Q1698" s="42">
        <v>0</v>
      </c>
      <c r="R1698" s="42">
        <v>0</v>
      </c>
      <c r="S1698" s="42">
        <v>0</v>
      </c>
      <c r="T1698" s="42">
        <v>0</v>
      </c>
      <c r="U1698" s="42">
        <v>0</v>
      </c>
      <c r="V1698" s="42">
        <v>0</v>
      </c>
      <c r="W1698" s="42">
        <v>0</v>
      </c>
      <c r="X1698" s="42">
        <v>0</v>
      </c>
      <c r="Y1698" s="42">
        <v>0</v>
      </c>
      <c r="Z1698" s="42">
        <v>0</v>
      </c>
      <c r="AA1698" s="42">
        <v>0</v>
      </c>
      <c r="AB1698" s="44">
        <v>2022</v>
      </c>
    </row>
    <row r="1699" spans="1:28" ht="35.25" customHeight="1">
      <c r="A1699" s="11">
        <v>4</v>
      </c>
      <c r="B1699" s="2">
        <f>SUBTOTAL(103,$A$1666:A1699)</f>
        <v>31</v>
      </c>
      <c r="C1699" s="12" t="s">
        <v>1382</v>
      </c>
      <c r="D1699" s="36">
        <f t="shared" si="108"/>
        <v>1523745</v>
      </c>
      <c r="E1699" s="42">
        <v>0</v>
      </c>
      <c r="F1699" s="42">
        <v>0</v>
      </c>
      <c r="G1699" s="42">
        <v>0</v>
      </c>
      <c r="H1699" s="42">
        <v>0</v>
      </c>
      <c r="I1699" s="42">
        <v>0</v>
      </c>
      <c r="J1699" s="42">
        <v>0</v>
      </c>
      <c r="K1699" s="43">
        <v>0</v>
      </c>
      <c r="L1699" s="42">
        <v>0</v>
      </c>
      <c r="M1699" s="42">
        <v>0</v>
      </c>
      <c r="N1699" s="42">
        <v>0</v>
      </c>
      <c r="O1699" s="42">
        <v>1523745</v>
      </c>
      <c r="P1699" s="42">
        <v>0</v>
      </c>
      <c r="Q1699" s="42">
        <v>0</v>
      </c>
      <c r="R1699" s="42">
        <v>0</v>
      </c>
      <c r="S1699" s="42">
        <v>0</v>
      </c>
      <c r="T1699" s="42">
        <v>0</v>
      </c>
      <c r="U1699" s="42">
        <v>0</v>
      </c>
      <c r="V1699" s="42">
        <v>0</v>
      </c>
      <c r="W1699" s="42">
        <v>0</v>
      </c>
      <c r="X1699" s="42">
        <v>0</v>
      </c>
      <c r="Y1699" s="42">
        <v>0</v>
      </c>
      <c r="Z1699" s="42">
        <v>0</v>
      </c>
      <c r="AA1699" s="42">
        <v>0</v>
      </c>
      <c r="AB1699" s="44">
        <v>2022</v>
      </c>
    </row>
    <row r="1700" spans="1:28" ht="35.25" customHeight="1">
      <c r="A1700" s="11">
        <v>5</v>
      </c>
      <c r="B1700" s="2">
        <f>SUBTOTAL(103,$A$1666:A1700)</f>
        <v>32</v>
      </c>
      <c r="C1700" s="12" t="s">
        <v>341</v>
      </c>
      <c r="D1700" s="36">
        <f t="shared" si="108"/>
        <v>197277.8</v>
      </c>
      <c r="E1700" s="42">
        <v>197277.8</v>
      </c>
      <c r="F1700" s="42">
        <v>0</v>
      </c>
      <c r="G1700" s="42">
        <v>0</v>
      </c>
      <c r="H1700" s="42">
        <v>0</v>
      </c>
      <c r="I1700" s="42">
        <v>0</v>
      </c>
      <c r="J1700" s="42">
        <v>0</v>
      </c>
      <c r="K1700" s="43">
        <v>0</v>
      </c>
      <c r="L1700" s="42">
        <v>0</v>
      </c>
      <c r="M1700" s="42">
        <v>0</v>
      </c>
      <c r="N1700" s="42">
        <v>0</v>
      </c>
      <c r="O1700" s="42">
        <v>0</v>
      </c>
      <c r="P1700" s="42">
        <v>0</v>
      </c>
      <c r="Q1700" s="42">
        <v>0</v>
      </c>
      <c r="R1700" s="42">
        <v>0</v>
      </c>
      <c r="S1700" s="42">
        <v>0</v>
      </c>
      <c r="T1700" s="42">
        <v>0</v>
      </c>
      <c r="U1700" s="42">
        <v>0</v>
      </c>
      <c r="V1700" s="42">
        <v>0</v>
      </c>
      <c r="W1700" s="42">
        <v>0</v>
      </c>
      <c r="X1700" s="42">
        <v>0</v>
      </c>
      <c r="Y1700" s="42">
        <v>0</v>
      </c>
      <c r="Z1700" s="42">
        <v>0</v>
      </c>
      <c r="AA1700" s="42">
        <v>0</v>
      </c>
      <c r="AB1700" s="44">
        <v>2022</v>
      </c>
    </row>
    <row r="1701" spans="1:28" ht="35.25" customHeight="1">
      <c r="A1701" s="11">
        <v>6</v>
      </c>
      <c r="B1701" s="2">
        <f>SUBTOTAL(103,$A$1666:A1701)</f>
        <v>33</v>
      </c>
      <c r="C1701" s="12" t="s">
        <v>255</v>
      </c>
      <c r="D1701" s="36">
        <f t="shared" si="108"/>
        <v>2180000</v>
      </c>
      <c r="E1701" s="42">
        <v>0</v>
      </c>
      <c r="F1701" s="42">
        <v>0</v>
      </c>
      <c r="G1701" s="42">
        <v>0</v>
      </c>
      <c r="H1701" s="42">
        <v>0</v>
      </c>
      <c r="I1701" s="42">
        <v>0</v>
      </c>
      <c r="J1701" s="42">
        <v>0</v>
      </c>
      <c r="K1701" s="43">
        <v>1</v>
      </c>
      <c r="L1701" s="42">
        <v>2180000</v>
      </c>
      <c r="M1701" s="42">
        <v>0</v>
      </c>
      <c r="N1701" s="42">
        <v>0</v>
      </c>
      <c r="O1701" s="42">
        <v>0</v>
      </c>
      <c r="P1701" s="42">
        <v>0</v>
      </c>
      <c r="Q1701" s="42">
        <v>0</v>
      </c>
      <c r="R1701" s="42">
        <v>0</v>
      </c>
      <c r="S1701" s="42">
        <v>0</v>
      </c>
      <c r="T1701" s="42">
        <v>0</v>
      </c>
      <c r="U1701" s="42">
        <v>0</v>
      </c>
      <c r="V1701" s="42">
        <v>0</v>
      </c>
      <c r="W1701" s="42">
        <v>0</v>
      </c>
      <c r="X1701" s="42">
        <v>0</v>
      </c>
      <c r="Y1701" s="42">
        <v>0</v>
      </c>
      <c r="Z1701" s="42">
        <v>0</v>
      </c>
      <c r="AA1701" s="42">
        <v>0</v>
      </c>
      <c r="AB1701" s="44">
        <v>2022</v>
      </c>
    </row>
    <row r="1702" spans="1:28" ht="35.25" customHeight="1">
      <c r="A1702" s="11">
        <v>7</v>
      </c>
      <c r="B1702" s="2">
        <f>SUBTOTAL(103,$A$1666:A1702)</f>
        <v>34</v>
      </c>
      <c r="C1702" s="12" t="s">
        <v>174</v>
      </c>
      <c r="D1702" s="36">
        <f t="shared" si="108"/>
        <v>2190000</v>
      </c>
      <c r="E1702" s="42">
        <v>0</v>
      </c>
      <c r="F1702" s="42">
        <v>0</v>
      </c>
      <c r="G1702" s="42">
        <v>0</v>
      </c>
      <c r="H1702" s="42">
        <v>0</v>
      </c>
      <c r="I1702" s="42">
        <v>0</v>
      </c>
      <c r="J1702" s="42">
        <v>0</v>
      </c>
      <c r="K1702" s="43">
        <v>1</v>
      </c>
      <c r="L1702" s="42">
        <v>2190000</v>
      </c>
      <c r="M1702" s="42">
        <v>0</v>
      </c>
      <c r="N1702" s="42">
        <v>0</v>
      </c>
      <c r="O1702" s="42">
        <v>0</v>
      </c>
      <c r="P1702" s="42">
        <v>0</v>
      </c>
      <c r="Q1702" s="42">
        <v>0</v>
      </c>
      <c r="R1702" s="42">
        <v>0</v>
      </c>
      <c r="S1702" s="42">
        <v>0</v>
      </c>
      <c r="T1702" s="42">
        <v>0</v>
      </c>
      <c r="U1702" s="42">
        <v>0</v>
      </c>
      <c r="V1702" s="42">
        <v>0</v>
      </c>
      <c r="W1702" s="42">
        <v>0</v>
      </c>
      <c r="X1702" s="42">
        <v>0</v>
      </c>
      <c r="Y1702" s="42">
        <v>0</v>
      </c>
      <c r="Z1702" s="42">
        <v>0</v>
      </c>
      <c r="AA1702" s="42">
        <v>0</v>
      </c>
      <c r="AB1702" s="44">
        <v>2022</v>
      </c>
    </row>
    <row r="1703" spans="2:28" ht="35.25" customHeight="1">
      <c r="B1703" s="8" t="s">
        <v>19</v>
      </c>
      <c r="C1703" s="8"/>
      <c r="D1703" s="36">
        <f t="shared" si="108"/>
        <v>1993960</v>
      </c>
      <c r="E1703" s="36">
        <f>SUM(E1704)</f>
        <v>0</v>
      </c>
      <c r="F1703" s="36">
        <f aca="true" t="shared" si="112" ref="F1703:AA1703">SUM(F1704)</f>
        <v>0</v>
      </c>
      <c r="G1703" s="36">
        <f t="shared" si="112"/>
        <v>0</v>
      </c>
      <c r="H1703" s="36">
        <f t="shared" si="112"/>
        <v>0</v>
      </c>
      <c r="I1703" s="36">
        <f t="shared" si="112"/>
        <v>0</v>
      </c>
      <c r="J1703" s="36">
        <f t="shared" si="112"/>
        <v>0</v>
      </c>
      <c r="K1703" s="37">
        <f t="shared" si="112"/>
        <v>1</v>
      </c>
      <c r="L1703" s="36">
        <f t="shared" si="112"/>
        <v>1993960</v>
      </c>
      <c r="M1703" s="36">
        <f t="shared" si="112"/>
        <v>0</v>
      </c>
      <c r="N1703" s="36">
        <f t="shared" si="112"/>
        <v>0</v>
      </c>
      <c r="O1703" s="36">
        <f t="shared" si="112"/>
        <v>0</v>
      </c>
      <c r="P1703" s="36">
        <f t="shared" si="112"/>
        <v>0</v>
      </c>
      <c r="Q1703" s="36">
        <f t="shared" si="112"/>
        <v>0</v>
      </c>
      <c r="R1703" s="36">
        <f t="shared" si="112"/>
        <v>0</v>
      </c>
      <c r="S1703" s="36">
        <f t="shared" si="112"/>
        <v>0</v>
      </c>
      <c r="T1703" s="36">
        <f t="shared" si="112"/>
        <v>0</v>
      </c>
      <c r="U1703" s="36">
        <f t="shared" si="112"/>
        <v>0</v>
      </c>
      <c r="V1703" s="36">
        <f t="shared" si="112"/>
        <v>0</v>
      </c>
      <c r="W1703" s="36">
        <f t="shared" si="112"/>
        <v>0</v>
      </c>
      <c r="X1703" s="36">
        <f t="shared" si="112"/>
        <v>0</v>
      </c>
      <c r="Y1703" s="36">
        <f t="shared" si="112"/>
        <v>0</v>
      </c>
      <c r="Z1703" s="36">
        <f t="shared" si="112"/>
        <v>0</v>
      </c>
      <c r="AA1703" s="36">
        <f t="shared" si="112"/>
        <v>0</v>
      </c>
      <c r="AB1703" s="38" t="s">
        <v>36</v>
      </c>
    </row>
    <row r="1704" spans="1:28" ht="35.25" customHeight="1">
      <c r="A1704" s="11">
        <v>1</v>
      </c>
      <c r="B1704" s="2">
        <f>SUBTOTAL(103,$A$1666:A1704)</f>
        <v>35</v>
      </c>
      <c r="C1704" s="8" t="s">
        <v>853</v>
      </c>
      <c r="D1704" s="36">
        <f t="shared" si="108"/>
        <v>1993960</v>
      </c>
      <c r="E1704" s="42">
        <v>0</v>
      </c>
      <c r="F1704" s="42">
        <v>0</v>
      </c>
      <c r="G1704" s="42">
        <v>0</v>
      </c>
      <c r="H1704" s="42">
        <v>0</v>
      </c>
      <c r="I1704" s="42">
        <v>0</v>
      </c>
      <c r="J1704" s="42">
        <v>0</v>
      </c>
      <c r="K1704" s="43">
        <v>1</v>
      </c>
      <c r="L1704" s="42">
        <v>1993960</v>
      </c>
      <c r="M1704" s="42">
        <v>0</v>
      </c>
      <c r="N1704" s="42">
        <v>0</v>
      </c>
      <c r="O1704" s="42">
        <v>0</v>
      </c>
      <c r="P1704" s="42">
        <v>0</v>
      </c>
      <c r="Q1704" s="42">
        <v>0</v>
      </c>
      <c r="R1704" s="42">
        <v>0</v>
      </c>
      <c r="S1704" s="42">
        <v>0</v>
      </c>
      <c r="T1704" s="42">
        <v>0</v>
      </c>
      <c r="U1704" s="42">
        <v>0</v>
      </c>
      <c r="V1704" s="42">
        <v>0</v>
      </c>
      <c r="W1704" s="42">
        <v>0</v>
      </c>
      <c r="X1704" s="42">
        <v>0</v>
      </c>
      <c r="Y1704" s="42">
        <v>0</v>
      </c>
      <c r="Z1704" s="42">
        <v>0</v>
      </c>
      <c r="AA1704" s="42">
        <v>0</v>
      </c>
      <c r="AB1704" s="41">
        <v>2022</v>
      </c>
    </row>
    <row r="1705" spans="2:28" ht="35.25" customHeight="1">
      <c r="B1705" s="8" t="s">
        <v>16</v>
      </c>
      <c r="C1705" s="8"/>
      <c r="D1705" s="36">
        <f t="shared" si="108"/>
        <v>7188566.6</v>
      </c>
      <c r="E1705" s="36">
        <f>SUM(E1706:E1708)</f>
        <v>0</v>
      </c>
      <c r="F1705" s="36">
        <f aca="true" t="shared" si="113" ref="F1705:AA1705">SUM(F1706:F1708)</f>
        <v>0</v>
      </c>
      <c r="G1705" s="36">
        <f t="shared" si="113"/>
        <v>0</v>
      </c>
      <c r="H1705" s="36">
        <f t="shared" si="113"/>
        <v>0</v>
      </c>
      <c r="I1705" s="36">
        <f t="shared" si="113"/>
        <v>0</v>
      </c>
      <c r="J1705" s="36">
        <f t="shared" si="113"/>
        <v>0</v>
      </c>
      <c r="K1705" s="37">
        <f t="shared" si="113"/>
        <v>3</v>
      </c>
      <c r="L1705" s="36">
        <f t="shared" si="113"/>
        <v>6700000</v>
      </c>
      <c r="M1705" s="36">
        <f t="shared" si="113"/>
        <v>0</v>
      </c>
      <c r="N1705" s="36">
        <f t="shared" si="113"/>
        <v>0</v>
      </c>
      <c r="O1705" s="36">
        <f t="shared" si="113"/>
        <v>488566.6</v>
      </c>
      <c r="P1705" s="36">
        <f t="shared" si="113"/>
        <v>0</v>
      </c>
      <c r="Q1705" s="36">
        <f t="shared" si="113"/>
        <v>0</v>
      </c>
      <c r="R1705" s="36">
        <f t="shared" si="113"/>
        <v>0</v>
      </c>
      <c r="S1705" s="36">
        <f t="shared" si="113"/>
        <v>0</v>
      </c>
      <c r="T1705" s="36">
        <f t="shared" si="113"/>
        <v>0</v>
      </c>
      <c r="U1705" s="36">
        <f t="shared" si="113"/>
        <v>0</v>
      </c>
      <c r="V1705" s="36">
        <f t="shared" si="113"/>
        <v>0</v>
      </c>
      <c r="W1705" s="36">
        <f t="shared" si="113"/>
        <v>0</v>
      </c>
      <c r="X1705" s="36">
        <f t="shared" si="113"/>
        <v>0</v>
      </c>
      <c r="Y1705" s="36">
        <f t="shared" si="113"/>
        <v>0</v>
      </c>
      <c r="Z1705" s="36">
        <f t="shared" si="113"/>
        <v>0</v>
      </c>
      <c r="AA1705" s="36">
        <f t="shared" si="113"/>
        <v>0</v>
      </c>
      <c r="AB1705" s="38" t="s">
        <v>36</v>
      </c>
    </row>
    <row r="1706" spans="1:28" ht="35.25" customHeight="1">
      <c r="A1706" s="11">
        <v>1</v>
      </c>
      <c r="B1706" s="2">
        <f>SUBTOTAL(103,$A$1666:A1706)</f>
        <v>36</v>
      </c>
      <c r="C1706" s="8" t="s">
        <v>873</v>
      </c>
      <c r="D1706" s="36">
        <f t="shared" si="108"/>
        <v>4500000</v>
      </c>
      <c r="E1706" s="39">
        <v>0</v>
      </c>
      <c r="F1706" s="39">
        <v>0</v>
      </c>
      <c r="G1706" s="39">
        <v>0</v>
      </c>
      <c r="H1706" s="39">
        <v>0</v>
      </c>
      <c r="I1706" s="39">
        <v>0</v>
      </c>
      <c r="J1706" s="39">
        <v>0</v>
      </c>
      <c r="K1706" s="40">
        <v>2</v>
      </c>
      <c r="L1706" s="39">
        <v>4500000</v>
      </c>
      <c r="M1706" s="39">
        <v>0</v>
      </c>
      <c r="N1706" s="39">
        <v>0</v>
      </c>
      <c r="O1706" s="39">
        <v>0</v>
      </c>
      <c r="P1706" s="39">
        <v>0</v>
      </c>
      <c r="Q1706" s="39">
        <v>0</v>
      </c>
      <c r="R1706" s="39">
        <v>0</v>
      </c>
      <c r="S1706" s="39">
        <v>0</v>
      </c>
      <c r="T1706" s="39">
        <v>0</v>
      </c>
      <c r="U1706" s="39">
        <v>0</v>
      </c>
      <c r="V1706" s="39">
        <v>0</v>
      </c>
      <c r="W1706" s="39">
        <v>0</v>
      </c>
      <c r="X1706" s="39">
        <v>0</v>
      </c>
      <c r="Y1706" s="39">
        <v>0</v>
      </c>
      <c r="Z1706" s="39">
        <v>0</v>
      </c>
      <c r="AA1706" s="39">
        <v>0</v>
      </c>
      <c r="AB1706" s="41">
        <v>2022</v>
      </c>
    </row>
    <row r="1707" spans="1:28" ht="35.25" customHeight="1">
      <c r="A1707" s="11">
        <v>2</v>
      </c>
      <c r="B1707" s="2">
        <f>SUBTOTAL(103,$A$1666:A1707)</f>
        <v>37</v>
      </c>
      <c r="C1707" s="8" t="s">
        <v>832</v>
      </c>
      <c r="D1707" s="36">
        <f t="shared" si="108"/>
        <v>488566.6</v>
      </c>
      <c r="E1707" s="39">
        <v>0</v>
      </c>
      <c r="F1707" s="39">
        <v>0</v>
      </c>
      <c r="G1707" s="39">
        <v>0</v>
      </c>
      <c r="H1707" s="39">
        <v>0</v>
      </c>
      <c r="I1707" s="39">
        <v>0</v>
      </c>
      <c r="J1707" s="39">
        <v>0</v>
      </c>
      <c r="K1707" s="40">
        <v>0</v>
      </c>
      <c r="L1707" s="39">
        <v>0</v>
      </c>
      <c r="M1707" s="39">
        <v>0</v>
      </c>
      <c r="N1707" s="39">
        <v>0</v>
      </c>
      <c r="O1707" s="39">
        <v>488566.6</v>
      </c>
      <c r="P1707" s="39">
        <v>0</v>
      </c>
      <c r="Q1707" s="39">
        <v>0</v>
      </c>
      <c r="R1707" s="39">
        <v>0</v>
      </c>
      <c r="S1707" s="39">
        <v>0</v>
      </c>
      <c r="T1707" s="39">
        <v>0</v>
      </c>
      <c r="U1707" s="39">
        <v>0</v>
      </c>
      <c r="V1707" s="39">
        <v>0</v>
      </c>
      <c r="W1707" s="39">
        <v>0</v>
      </c>
      <c r="X1707" s="39">
        <v>0</v>
      </c>
      <c r="Y1707" s="39">
        <v>0</v>
      </c>
      <c r="Z1707" s="39">
        <v>0</v>
      </c>
      <c r="AA1707" s="39">
        <v>0</v>
      </c>
      <c r="AB1707" s="41">
        <v>2022</v>
      </c>
    </row>
    <row r="1708" spans="1:28" ht="35.25" customHeight="1">
      <c r="A1708" s="11">
        <v>1</v>
      </c>
      <c r="B1708" s="2">
        <f>SUBTOTAL(103,$A$1666:A1708)</f>
        <v>38</v>
      </c>
      <c r="C1708" s="8" t="s">
        <v>346</v>
      </c>
      <c r="D1708" s="36">
        <f t="shared" si="108"/>
        <v>2200000</v>
      </c>
      <c r="E1708" s="39">
        <v>0</v>
      </c>
      <c r="F1708" s="39">
        <v>0</v>
      </c>
      <c r="G1708" s="39">
        <v>0</v>
      </c>
      <c r="H1708" s="39">
        <v>0</v>
      </c>
      <c r="I1708" s="39">
        <v>0</v>
      </c>
      <c r="J1708" s="39">
        <v>0</v>
      </c>
      <c r="K1708" s="40">
        <v>1</v>
      </c>
      <c r="L1708" s="39">
        <v>2200000</v>
      </c>
      <c r="M1708" s="39">
        <v>0</v>
      </c>
      <c r="N1708" s="39">
        <v>0</v>
      </c>
      <c r="O1708" s="39">
        <v>0</v>
      </c>
      <c r="P1708" s="39">
        <v>0</v>
      </c>
      <c r="Q1708" s="39">
        <v>0</v>
      </c>
      <c r="R1708" s="39">
        <v>0</v>
      </c>
      <c r="S1708" s="39">
        <v>0</v>
      </c>
      <c r="T1708" s="39">
        <v>0</v>
      </c>
      <c r="U1708" s="39">
        <v>0</v>
      </c>
      <c r="V1708" s="39">
        <v>0</v>
      </c>
      <c r="W1708" s="39">
        <v>0</v>
      </c>
      <c r="X1708" s="39">
        <v>0</v>
      </c>
      <c r="Y1708" s="39">
        <v>0</v>
      </c>
      <c r="Z1708" s="39">
        <v>0</v>
      </c>
      <c r="AA1708" s="39">
        <v>0</v>
      </c>
      <c r="AB1708" s="41">
        <v>2022</v>
      </c>
    </row>
    <row r="1709" spans="4:27" ht="28.5"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</row>
    <row r="1714" spans="4:27" ht="15"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</row>
    <row r="1717" ht="15">
      <c r="L1717" s="34"/>
    </row>
  </sheetData>
  <sheetProtection/>
  <mergeCells count="25">
    <mergeCell ref="A1:AB1"/>
    <mergeCell ref="C2:C5"/>
    <mergeCell ref="B2:B5"/>
    <mergeCell ref="D2:D4"/>
    <mergeCell ref="E2:P2"/>
    <mergeCell ref="Q2:AA2"/>
    <mergeCell ref="AB2:AB5"/>
    <mergeCell ref="E3:J3"/>
    <mergeCell ref="K3:L4"/>
    <mergeCell ref="M3:M4"/>
    <mergeCell ref="N3:N4"/>
    <mergeCell ref="O3:O4"/>
    <mergeCell ref="P3:P4"/>
    <mergeCell ref="Q3:Q4"/>
    <mergeCell ref="R3:R4"/>
    <mergeCell ref="S3:S4"/>
    <mergeCell ref="T3:T4"/>
    <mergeCell ref="AC1001:AC1011"/>
    <mergeCell ref="AA3:AA4"/>
    <mergeCell ref="U3:U4"/>
    <mergeCell ref="V3:V4"/>
    <mergeCell ref="W3:W4"/>
    <mergeCell ref="X3:X4"/>
    <mergeCell ref="Y3:Y4"/>
    <mergeCell ref="Z3:Z4"/>
  </mergeCells>
  <conditionalFormatting sqref="C1647:C1648">
    <cfRule type="duplicateValues" priority="23" dxfId="22" stopIfTrue="1">
      <formula>AND(COUNTIF($C$1647:$C$1648,C1647)&gt;1,NOT(ISBLANK(C1647)))</formula>
    </cfRule>
  </conditionalFormatting>
  <conditionalFormatting sqref="C1649:C1650">
    <cfRule type="duplicateValues" priority="22" dxfId="22" stopIfTrue="1">
      <formula>AND(COUNTIF($C$1649:$C$1650,C1649)&gt;1,NOT(ISBLANK(C1649)))</formula>
    </cfRule>
  </conditionalFormatting>
  <conditionalFormatting sqref="C1651:C1656">
    <cfRule type="duplicateValues" priority="2786" dxfId="22" stopIfTrue="1">
      <formula>AND(COUNTIF($C$1651:$C$1656,C1651)&gt;1,NOT(ISBLANK(C1651)))</formula>
    </cfRule>
  </conditionalFormatting>
  <conditionalFormatting sqref="C1708 C1522:C1636 C800:C1476 C1694 C1480:C1489 C1492:C1505">
    <cfRule type="duplicateValues" priority="2788" dxfId="22" stopIfTrue="1">
      <formula>AND(COUNTIF($C$1708:$C$1708,C800)+COUNTIF($C$1522:$C$1636,C800)+COUNTIF($C$800:$C$1476,C800)+COUNTIF($C$1694:$C$1694,C800)+COUNTIF($C$1480:$C$1489,C800)+COUNTIF($C$1492:$C$1505,C800)&gt;1,NOT(ISBLANK(C800)))</formula>
    </cfRule>
  </conditionalFormatting>
  <conditionalFormatting sqref="C1704 C1506:C1521">
    <cfRule type="duplicateValues" priority="2792" dxfId="22" stopIfTrue="1">
      <formula>AND(COUNTIF($C$1704:$C$1704,C1506)+COUNTIF($C$1506:$C$1521,C1506)&gt;1,NOT(ISBLANK(C1506)))</formula>
    </cfRule>
  </conditionalFormatting>
  <conditionalFormatting sqref="C1688">
    <cfRule type="duplicateValues" priority="17" dxfId="22" stopIfTrue="1">
      <formula>AND(COUNTIF($C$1688:$C$1688,C1688)&gt;1,NOT(ISBLANK(C1688)))</formula>
    </cfRule>
  </conditionalFormatting>
  <conditionalFormatting sqref="C1689">
    <cfRule type="duplicateValues" priority="16" dxfId="22" stopIfTrue="1">
      <formula>AND(COUNTIF($C$1689:$C$1689,C1689)&gt;1,NOT(ISBLANK(C1689)))</formula>
    </cfRule>
  </conditionalFormatting>
  <conditionalFormatting sqref="C1693">
    <cfRule type="duplicateValues" priority="15" dxfId="22" stopIfTrue="1">
      <formula>AND(COUNTIF($C$1693:$C$1693,C1693)&gt;1,NOT(ISBLANK(C1693)))</formula>
    </cfRule>
  </conditionalFormatting>
  <conditionalFormatting sqref="C1695">
    <cfRule type="duplicateValues" priority="14" dxfId="22" stopIfTrue="1">
      <formula>AND(COUNTIF($C$1695:$C$1695,C1695)&gt;1,NOT(ISBLANK(C1695)))</formula>
    </cfRule>
  </conditionalFormatting>
  <conditionalFormatting sqref="C1703">
    <cfRule type="duplicateValues" priority="13" dxfId="22" stopIfTrue="1">
      <formula>AND(COUNTIF($C$1703:$C$1703,C1703)&gt;1,NOT(ISBLANK(C1703)))</formula>
    </cfRule>
  </conditionalFormatting>
  <conditionalFormatting sqref="C1706:C1707">
    <cfRule type="duplicateValues" priority="10" dxfId="22" stopIfTrue="1">
      <formula>AND(COUNTIF($C$1706:$C$1707,C1706)&gt;1,NOT(ISBLANK(C1706)))</formula>
    </cfRule>
  </conditionalFormatting>
  <conditionalFormatting sqref="C1705">
    <cfRule type="duplicateValues" priority="9" dxfId="22" stopIfTrue="1">
      <formula>AND(COUNTIF($C$1705:$C$1705,C1705)&gt;1,NOT(ISBLANK(C1705)))</formula>
    </cfRule>
  </conditionalFormatting>
  <conditionalFormatting sqref="C290">
    <cfRule type="duplicateValues" priority="8" dxfId="22" stopIfTrue="1">
      <formula>AND(COUNTIF($C$290:$C$290,C290)&gt;1,NOT(ISBLANK(C290)))</formula>
    </cfRule>
  </conditionalFormatting>
  <conditionalFormatting sqref="C800:C1112">
    <cfRule type="duplicateValues" priority="2875" dxfId="22" stopIfTrue="1">
      <formula>AND(COUNTIF($C$800:$C$1112,C800)&gt;1,NOT(ISBLANK(C800)))</formula>
    </cfRule>
  </conditionalFormatting>
  <conditionalFormatting sqref="C1490:C1491">
    <cfRule type="duplicateValues" priority="7" dxfId="22" stopIfTrue="1">
      <formula>AND(COUNTIF($C$1490:$C$1491,C1490)&gt;1,NOT(ISBLANK(C1490)))</formula>
    </cfRule>
  </conditionalFormatting>
  <conditionalFormatting sqref="C1697:C1702">
    <cfRule type="duplicateValues" priority="4" dxfId="22" stopIfTrue="1">
      <formula>AND(COUNTIF($C$1697:$C$1702,C1697)&gt;1,NOT(ISBLANK(C1697)))</formula>
    </cfRule>
  </conditionalFormatting>
  <conditionalFormatting sqref="C1697:C1702">
    <cfRule type="duplicateValues" priority="5" dxfId="22" stopIfTrue="1">
      <formula>AND(COUNTIF($C$1697:$C$1702,C1697)&gt;1,NOT(ISBLANK(C1697)))</formula>
    </cfRule>
  </conditionalFormatting>
  <conditionalFormatting sqref="C1697:C1702">
    <cfRule type="duplicateValues" priority="6" dxfId="22" stopIfTrue="1">
      <formula>AND(COUNTIF($C$1697:$C$1702,C1697)&gt;1,NOT(ISBLANK(C1697)))</formula>
    </cfRule>
  </conditionalFormatting>
  <conditionalFormatting sqref="C1690:C1692">
    <cfRule type="duplicateValues" priority="1" dxfId="22" stopIfTrue="1">
      <formula>AND(COUNTIF($C$1690:$C$1692,C1690)&gt;1,NOT(ISBLANK(C1690)))</formula>
    </cfRule>
  </conditionalFormatting>
  <conditionalFormatting sqref="C1690:C1692">
    <cfRule type="duplicateValues" priority="2" dxfId="22" stopIfTrue="1">
      <formula>AND(COUNTIF($C$1690:$C$1692,C1690)&gt;1,NOT(ISBLANK(C1690)))</formula>
    </cfRule>
  </conditionalFormatting>
  <conditionalFormatting sqref="C1690:C1692">
    <cfRule type="duplicateValues" priority="3" dxfId="22" stopIfTrue="1">
      <formula>AND(COUNTIF($C$1690:$C$1692,C1690)&gt;1,NOT(ISBLANK(C1690)))</formula>
    </cfRule>
  </conditionalFormatting>
  <conditionalFormatting sqref="C1668:C1687">
    <cfRule type="duplicateValues" priority="2876" dxfId="22" stopIfTrue="1">
      <formula>AND(COUNTIF($C$1668:$C$1687,C1668)&gt;1,NOT(ISBLANK(C1668)))</formula>
    </cfRule>
  </conditionalFormatting>
  <printOptions/>
  <pageMargins left="0.25" right="0.25" top="0.75" bottom="0.75" header="0.3" footer="0.3"/>
  <pageSetup fitToHeight="0" fitToWidth="1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2022-06-06T11:31:24Z</dcterms:modified>
  <cp:category/>
  <cp:version/>
  <cp:contentType/>
  <cp:contentStatus/>
</cp:coreProperties>
</file>