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\_WB\___Статус расчетов в Помощнике ЭКР\"/>
    </mc:Choice>
  </mc:AlternateContent>
  <xr:revisionPtr revIDLastSave="0" documentId="13_ncr:1_{105C1EAF-4BB4-4F60-BC48-6EC460D8F8C0}" xr6:coauthVersionLast="46" xr6:coauthVersionMax="46" xr10:uidLastSave="{00000000-0000-0000-0000-000000000000}"/>
  <bookViews>
    <workbookView xWindow="-110" yWindow="-110" windowWidth="19420" windowHeight="10420" activeTab="1" xr2:uid="{DECD574D-7393-475C-9C72-199EB7BFE2D5}"/>
  </bookViews>
  <sheets>
    <sheet name="Фото" sheetId="1" r:id="rId1"/>
    <sheet name="Окна и двери" sheetId="2" r:id="rId2"/>
    <sheet name="Циркуляция ГВС" sheetId="3" r:id="rId3"/>
    <sheet name="Потребление и погода" sheetId="4" r:id="rId4"/>
  </sheets>
  <externalReferences>
    <externalReference r:id="rId5"/>
    <externalReference r:id="rId6"/>
  </externalReferences>
  <definedNames>
    <definedName name="months12">[2]списки!$AK$12:$AK$23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5" i="4" l="1"/>
  <c r="O25" i="4"/>
  <c r="R20" i="4"/>
  <c r="Q20" i="4"/>
  <c r="P20" i="4"/>
  <c r="M20" i="4"/>
  <c r="M21" i="4" s="1"/>
  <c r="L20" i="4"/>
  <c r="L21" i="4" s="1"/>
  <c r="K20" i="4"/>
  <c r="J20" i="4"/>
  <c r="I20" i="4"/>
  <c r="H20" i="4"/>
  <c r="H21" i="4" s="1"/>
  <c r="G20" i="4"/>
  <c r="G21" i="4" s="1"/>
  <c r="E20" i="4"/>
  <c r="S19" i="4"/>
  <c r="O19" i="4"/>
  <c r="N19" i="4"/>
  <c r="F19" i="4"/>
  <c r="S18" i="4"/>
  <c r="O18" i="4"/>
  <c r="N18" i="4"/>
  <c r="F18" i="4"/>
  <c r="S17" i="4"/>
  <c r="O17" i="4"/>
  <c r="N17" i="4"/>
  <c r="F17" i="4"/>
  <c r="S16" i="4"/>
  <c r="O16" i="4"/>
  <c r="N16" i="4"/>
  <c r="F16" i="4"/>
  <c r="S15" i="4"/>
  <c r="O15" i="4"/>
  <c r="N15" i="4"/>
  <c r="F15" i="4"/>
  <c r="S14" i="4"/>
  <c r="O14" i="4"/>
  <c r="N14" i="4"/>
  <c r="F14" i="4"/>
  <c r="S13" i="4"/>
  <c r="O13" i="4"/>
  <c r="N13" i="4"/>
  <c r="F13" i="4"/>
  <c r="S12" i="4"/>
  <c r="O12" i="4"/>
  <c r="N12" i="4"/>
  <c r="F12" i="4"/>
  <c r="S11" i="4"/>
  <c r="O11" i="4"/>
  <c r="N11" i="4"/>
  <c r="F11" i="4"/>
  <c r="S10" i="4"/>
  <c r="O10" i="4"/>
  <c r="N10" i="4"/>
  <c r="F10" i="4"/>
  <c r="S9" i="4"/>
  <c r="O9" i="4"/>
  <c r="N9" i="4"/>
  <c r="F9" i="4"/>
  <c r="S8" i="4"/>
  <c r="S20" i="4" s="1"/>
  <c r="O8" i="4"/>
  <c r="O20" i="4" s="1"/>
  <c r="N8" i="4"/>
  <c r="N20" i="4" s="1"/>
  <c r="N21" i="4" s="1"/>
  <c r="F8" i="4"/>
  <c r="F20" i="4" s="1"/>
  <c r="F21" i="4" s="1"/>
  <c r="C2" i="4"/>
  <c r="B2" i="4"/>
  <c r="E22" i="3"/>
  <c r="D22" i="3"/>
  <c r="D17" i="3"/>
  <c r="E17" i="3" s="1"/>
  <c r="E12" i="3"/>
  <c r="D12" i="3"/>
  <c r="D7" i="3"/>
  <c r="E7" i="3" s="1"/>
  <c r="C2" i="3"/>
  <c r="B2" i="3"/>
  <c r="L41" i="2"/>
  <c r="I41" i="2"/>
  <c r="H40" i="2"/>
  <c r="H41" i="2" s="1"/>
  <c r="F40" i="2"/>
  <c r="G40" i="2" s="1"/>
  <c r="H39" i="2"/>
  <c r="E39" i="2"/>
  <c r="F39" i="2" s="1"/>
  <c r="G39" i="2" s="1"/>
  <c r="H38" i="2"/>
  <c r="E38" i="2"/>
  <c r="F38" i="2" s="1"/>
  <c r="G38" i="2" s="1"/>
  <c r="G41" i="2" s="1"/>
  <c r="F41" i="2" s="1"/>
  <c r="L37" i="2"/>
  <c r="K37" i="2"/>
  <c r="J37" i="2"/>
  <c r="I37" i="2"/>
  <c r="L35" i="2"/>
  <c r="K35" i="2"/>
  <c r="J35" i="2"/>
  <c r="I35" i="2"/>
  <c r="H34" i="2"/>
  <c r="F34" i="2"/>
  <c r="G34" i="2" s="1"/>
  <c r="H33" i="2"/>
  <c r="G33" i="2"/>
  <c r="F33" i="2"/>
  <c r="H32" i="2"/>
  <c r="F32" i="2"/>
  <c r="G32" i="2" s="1"/>
  <c r="E32" i="2"/>
  <c r="H31" i="2"/>
  <c r="F31" i="2"/>
  <c r="G31" i="2" s="1"/>
  <c r="E31" i="2"/>
  <c r="H30" i="2"/>
  <c r="F30" i="2"/>
  <c r="G30" i="2" s="1"/>
  <c r="E30" i="2"/>
  <c r="H29" i="2"/>
  <c r="F29" i="2"/>
  <c r="G29" i="2" s="1"/>
  <c r="E29" i="2"/>
  <c r="H28" i="2"/>
  <c r="H35" i="2" s="1"/>
  <c r="F28" i="2"/>
  <c r="G28" i="2" s="1"/>
  <c r="E28" i="2"/>
  <c r="L27" i="2"/>
  <c r="K27" i="2"/>
  <c r="J27" i="2"/>
  <c r="I27" i="2"/>
  <c r="L25" i="2"/>
  <c r="K25" i="2"/>
  <c r="J25" i="2"/>
  <c r="I25" i="2"/>
  <c r="H24" i="2"/>
  <c r="G24" i="2"/>
  <c r="F24" i="2"/>
  <c r="H23" i="2"/>
  <c r="F23" i="2"/>
  <c r="G23" i="2" s="1"/>
  <c r="H22" i="2"/>
  <c r="E22" i="2"/>
  <c r="F22" i="2" s="1"/>
  <c r="G22" i="2" s="1"/>
  <c r="H21" i="2"/>
  <c r="E21" i="2"/>
  <c r="F21" i="2" s="1"/>
  <c r="G21" i="2" s="1"/>
  <c r="H20" i="2"/>
  <c r="E20" i="2"/>
  <c r="F20" i="2" s="1"/>
  <c r="G20" i="2" s="1"/>
  <c r="H19" i="2"/>
  <c r="E19" i="2"/>
  <c r="F19" i="2" s="1"/>
  <c r="G19" i="2" s="1"/>
  <c r="H18" i="2"/>
  <c r="E18" i="2"/>
  <c r="F18" i="2" s="1"/>
  <c r="G18" i="2" s="1"/>
  <c r="H17" i="2"/>
  <c r="H25" i="2" s="1"/>
  <c r="E17" i="2"/>
  <c r="F17" i="2" s="1"/>
  <c r="G17" i="2" s="1"/>
  <c r="L16" i="2"/>
  <c r="K16" i="2"/>
  <c r="J16" i="2"/>
  <c r="I16" i="2"/>
  <c r="L14" i="2"/>
  <c r="K14" i="2"/>
  <c r="K1" i="2" s="1"/>
  <c r="J14" i="2"/>
  <c r="I14" i="2"/>
  <c r="I1" i="2" s="1"/>
  <c r="H1" i="2" s="1"/>
  <c r="H13" i="2"/>
  <c r="F13" i="2"/>
  <c r="G13" i="2" s="1"/>
  <c r="H12" i="2"/>
  <c r="G12" i="2"/>
  <c r="F12" i="2"/>
  <c r="H11" i="2"/>
  <c r="F11" i="2"/>
  <c r="G11" i="2" s="1"/>
  <c r="E11" i="2"/>
  <c r="H10" i="2"/>
  <c r="F10" i="2"/>
  <c r="G10" i="2" s="1"/>
  <c r="E10" i="2"/>
  <c r="H9" i="2"/>
  <c r="F9" i="2"/>
  <c r="G9" i="2" s="1"/>
  <c r="E9" i="2"/>
  <c r="H8" i="2"/>
  <c r="F8" i="2"/>
  <c r="G8" i="2" s="1"/>
  <c r="E8" i="2"/>
  <c r="H7" i="2"/>
  <c r="H14" i="2" s="1"/>
  <c r="F7" i="2"/>
  <c r="G7" i="2" s="1"/>
  <c r="E7" i="2"/>
  <c r="C2" i="2"/>
  <c r="B2" i="2"/>
  <c r="L1" i="2"/>
  <c r="J1" i="2"/>
  <c r="G25" i="2" l="1"/>
  <c r="F25" i="2" s="1"/>
  <c r="G14" i="2"/>
  <c r="F14" i="2" s="1"/>
  <c r="G35" i="2"/>
  <c r="F35" i="2" s="1"/>
</calcChain>
</file>

<file path=xl/sharedStrings.xml><?xml version="1.0" encoding="utf-8"?>
<sst xmlns="http://schemas.openxmlformats.org/spreadsheetml/2006/main" count="114" uniqueCount="78">
  <si>
    <t>Адрес:</t>
  </si>
  <si>
    <t>Изображения из Яндекс.Карты и Google Map</t>
  </si>
  <si>
    <t>Вид сверху (Яндекс.Карты)</t>
  </si>
  <si>
    <t>Северный фасад</t>
  </si>
  <si>
    <t>Западный торец</t>
  </si>
  <si>
    <t>Южный фасад</t>
  </si>
  <si>
    <t>Восточный торец</t>
  </si>
  <si>
    <t>Quick check</t>
  </si>
  <si>
    <t>Площадь окон и дверей</t>
  </si>
  <si>
    <t>Фото</t>
  </si>
  <si>
    <t>Вид с севера</t>
  </si>
  <si>
    <t>С востока</t>
  </si>
  <si>
    <t>С юга</t>
  </si>
  <si>
    <t>С запада</t>
  </si>
  <si>
    <t>Окна и балконы в квартирах</t>
  </si>
  <si>
    <t>Описание</t>
  </si>
  <si>
    <t>Единичная площадь, м2</t>
  </si>
  <si>
    <t>Площадь, 
м2</t>
  </si>
  <si>
    <t>Кол-во 
всего</t>
  </si>
  <si>
    <t>Часть 1</t>
  </si>
  <si>
    <t>Часть 2</t>
  </si>
  <si>
    <t>Часть 3</t>
  </si>
  <si>
    <t>Часть 4</t>
  </si>
  <si>
    <t>Одностворчатые</t>
  </si>
  <si>
    <t>1100×1500 мм</t>
  </si>
  <si>
    <t>Двухстворчатые</t>
  </si>
  <si>
    <t>1350×1400 мм</t>
  </si>
  <si>
    <t>Трехстворчатые</t>
  </si>
  <si>
    <t>2100×1400 мм</t>
  </si>
  <si>
    <t>Балконные одностворчатые окна и двери</t>
  </si>
  <si>
    <t>Дверь 750×2150, 
окно 750×1400 мм</t>
  </si>
  <si>
    <t>Балконные двухстворчатые окна и двери</t>
  </si>
  <si>
    <t>Дверь 750×2150, 
окно 1350×1400 мм</t>
  </si>
  <si>
    <t>ВСЕГО</t>
  </si>
  <si>
    <t>Окна в местах общего пользования</t>
  </si>
  <si>
    <t>Двухстворчатые (1)</t>
  </si>
  <si>
    <t>750×1000 мм</t>
  </si>
  <si>
    <t>Двухстворчатые (2)</t>
  </si>
  <si>
    <t>Окна в нежилых помещениях</t>
  </si>
  <si>
    <t>Наружные двери</t>
  </si>
  <si>
    <t>В подъезды</t>
  </si>
  <si>
    <t>1300×2000 мм</t>
  </si>
  <si>
    <t>Другие</t>
  </si>
  <si>
    <t>1100×1400 мм</t>
  </si>
  <si>
    <t>Оценка параметров циркуляционных трубопроводов ГВС</t>
  </si>
  <si>
    <t>Участки</t>
  </si>
  <si>
    <t>Длина, м</t>
  </si>
  <si>
    <t>Диаметр, мм</t>
  </si>
  <si>
    <t>Горизонтальные участки в подвале (обратка)</t>
  </si>
  <si>
    <t>Горизонтальные участки на чердаке (обратка)</t>
  </si>
  <si>
    <t>Вертикальные стояки (обратка)</t>
  </si>
  <si>
    <t>Разводка в квартирах  (обратка)</t>
  </si>
  <si>
    <t>Сайт</t>
  </si>
  <si>
    <t>Потребление тепловой энергии и электрической энергии на общедомовые нужды</t>
  </si>
  <si>
    <t>ttp://rp5.ru/Архив_погоды_в_</t>
  </si>
  <si>
    <t>№</t>
  </si>
  <si>
    <t>Месяц и год</t>
  </si>
  <si>
    <t>Начало и окончание отопительного сезона</t>
  </si>
  <si>
    <t>Перерыв на плановый ремонт, дней</t>
  </si>
  <si>
    <t>Потребление тепловой энергии, Гкал</t>
  </si>
  <si>
    <t>Температура воды 
в системе ГВС*, С</t>
  </si>
  <si>
    <t>Расход воды в системе ГВС*, м3</t>
  </si>
  <si>
    <t>Водоразбор ГВС** в квартирах, 
м3</t>
  </si>
  <si>
    <t>Потребление электро-энергии на общедомовые нужды, 
кВт*ч</t>
  </si>
  <si>
    <t>Потребление электро-энергии на общедомовые нужды, 
тыс. кВт*ч</t>
  </si>
  <si>
    <t>Средняя ежемесячная температура наружного воздуха (только за дни отопительного сезона), С</t>
  </si>
  <si>
    <t>Всего</t>
  </si>
  <si>
    <t>в т.ч. 
в системе отопления</t>
  </si>
  <si>
    <t>в т.ч. 
в системе ГВС</t>
  </si>
  <si>
    <t>На подаче</t>
  </si>
  <si>
    <t>На обратке</t>
  </si>
  <si>
    <t>Разница между подачей и обраткой</t>
  </si>
  <si>
    <t>в т.ч. 
в квартирах 
с ИПУ  ГВ</t>
  </si>
  <si>
    <t>в т.ч. 
в квартирах 
без ИПУ  ГВ</t>
  </si>
  <si>
    <t>* По показаниям общедомового счетчика</t>
  </si>
  <si>
    <t>Всего квартир</t>
  </si>
  <si>
    <t>Всего ИПУ ГВ</t>
  </si>
  <si>
    <t>** Сумма показаний индивидуальных водосчетчиков в жилых и нежилых помещениях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</si>
</sst>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"/>
    <numFmt numFmtId="165" formatCode="[$-419]mmmm\ yyyy;@"/>
    <numFmt numFmtId="166" formatCode="#,##0.0"/>
  </numFmts>
  <fonts count="15" x14ac:knownFonts="1">
    <font>
      <sz val="12"/>
      <color theme="1"/>
      <name val="Arial Narrow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Arial Narrow"/>
      <family val="2"/>
      <charset val="204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9" tint="-0.249977111117893"/>
      <name val="Calibri"/>
      <family val="2"/>
      <charset val="204"/>
      <scheme val="minor"/>
    </font>
    <font>
      <sz val="11"/>
      <color theme="9" tint="-0.499984740745262"/>
      <name val="Calibri"/>
      <family val="2"/>
      <charset val="204"/>
      <scheme val="minor"/>
    </font>
    <font>
      <b/>
      <sz val="11"/>
      <color theme="9" tint="-0.249977111117893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8"/>
      <color rgb="FF333333"/>
      <name val="Calibri"/>
      <family val="2"/>
      <charset val="204"/>
      <scheme val="minor"/>
    </font>
    <font>
      <u/>
      <sz val="12"/>
      <color theme="10"/>
      <name val="Arial Narrow"/>
      <family val="2"/>
      <charset val="204"/>
    </font>
    <font>
      <sz val="10"/>
      <color rgb="FF0070C0"/>
      <name val="Arial"/>
      <family val="2"/>
      <charset val="204"/>
    </font>
    <font>
      <b/>
      <sz val="1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  <xf numFmtId="0" fontId="1" fillId="0" borderId="0"/>
    <xf numFmtId="0" fontId="12" fillId="0" borderId="0" applyNumberFormat="0" applyFill="0" applyBorder="0" applyAlignment="0" applyProtection="0"/>
  </cellStyleXfs>
  <cellXfs count="68">
    <xf numFmtId="0" fontId="0" fillId="0" borderId="0" xfId="0"/>
    <xf numFmtId="0" fontId="4" fillId="0" borderId="0" xfId="0" applyFont="1"/>
    <xf numFmtId="0" fontId="4" fillId="2" borderId="0" xfId="0" applyFont="1" applyFill="1"/>
    <xf numFmtId="0" fontId="5" fillId="0" borderId="0" xfId="0" applyFont="1"/>
    <xf numFmtId="0" fontId="6" fillId="0" borderId="0" xfId="0" applyFont="1"/>
    <xf numFmtId="0" fontId="1" fillId="0" borderId="0" xfId="3"/>
    <xf numFmtId="0" fontId="7" fillId="0" borderId="0" xfId="3" applyFont="1"/>
    <xf numFmtId="0" fontId="7" fillId="0" borderId="1" xfId="3" applyFont="1" applyBorder="1" applyAlignment="1">
      <alignment horizontal="center" vertical="center"/>
    </xf>
    <xf numFmtId="0" fontId="2" fillId="0" borderId="0" xfId="3" applyFont="1"/>
    <xf numFmtId="0" fontId="8" fillId="0" borderId="0" xfId="3" applyFont="1"/>
    <xf numFmtId="0" fontId="7" fillId="0" borderId="0" xfId="3" applyFont="1" applyAlignment="1">
      <alignment horizontal="center" vertical="center"/>
    </xf>
    <xf numFmtId="0" fontId="9" fillId="0" borderId="1" xfId="3" applyFont="1" applyBorder="1" applyAlignment="1">
      <alignment horizontal="center" vertical="center"/>
    </xf>
    <xf numFmtId="0" fontId="2" fillId="3" borderId="1" xfId="3" applyFont="1" applyFill="1" applyBorder="1" applyAlignment="1">
      <alignment horizontal="center" vertical="center" wrapText="1"/>
    </xf>
    <xf numFmtId="0" fontId="2" fillId="0" borderId="1" xfId="3" applyFont="1" applyBorder="1" applyAlignment="1">
      <alignment horizontal="center" vertical="center" wrapText="1"/>
    </xf>
    <xf numFmtId="0" fontId="1" fillId="0" borderId="1" xfId="3" applyBorder="1" applyAlignment="1">
      <alignment horizontal="center" vertical="center" wrapText="1"/>
    </xf>
    <xf numFmtId="0" fontId="9" fillId="0" borderId="1" xfId="3" applyFont="1" applyBorder="1" applyAlignment="1">
      <alignment horizontal="center" vertical="center" wrapText="1"/>
    </xf>
    <xf numFmtId="0" fontId="10" fillId="0" borderId="1" xfId="3" applyFont="1" applyBorder="1" applyAlignment="1">
      <alignment horizontal="center" vertical="center" wrapText="1"/>
    </xf>
    <xf numFmtId="164" fontId="1" fillId="0" borderId="1" xfId="3" applyNumberFormat="1" applyBorder="1" applyAlignment="1">
      <alignment horizontal="center" vertical="center"/>
    </xf>
    <xf numFmtId="0" fontId="1" fillId="0" borderId="1" xfId="3" applyBorder="1" applyAlignment="1">
      <alignment horizontal="center" vertical="center"/>
    </xf>
    <xf numFmtId="0" fontId="11" fillId="0" borderId="1" xfId="3" applyFont="1" applyBorder="1" applyAlignment="1">
      <alignment horizontal="center" vertical="center" wrapText="1"/>
    </xf>
    <xf numFmtId="2" fontId="1" fillId="0" borderId="1" xfId="3" applyNumberFormat="1" applyBorder="1" applyAlignment="1">
      <alignment horizontal="center" vertical="center" wrapText="1"/>
    </xf>
    <xf numFmtId="0" fontId="1" fillId="3" borderId="1" xfId="3" applyFill="1" applyBorder="1" applyAlignment="1">
      <alignment horizontal="center" vertical="center"/>
    </xf>
    <xf numFmtId="0" fontId="2" fillId="3" borderId="1" xfId="3" applyFont="1" applyFill="1" applyBorder="1" applyAlignment="1">
      <alignment horizontal="center" vertical="center"/>
    </xf>
    <xf numFmtId="0" fontId="2" fillId="4" borderId="1" xfId="3" applyFont="1" applyFill="1" applyBorder="1" applyAlignment="1">
      <alignment horizontal="center" vertical="center" wrapText="1"/>
    </xf>
    <xf numFmtId="0" fontId="1" fillId="4" borderId="1" xfId="3" applyFill="1" applyBorder="1" applyAlignment="1">
      <alignment horizontal="center" vertical="center"/>
    </xf>
    <xf numFmtId="0" fontId="2" fillId="4" borderId="1" xfId="3" applyFont="1" applyFill="1" applyBorder="1" applyAlignment="1">
      <alignment horizontal="center" vertical="center"/>
    </xf>
    <xf numFmtId="0" fontId="2" fillId="5" borderId="1" xfId="3" applyFont="1" applyFill="1" applyBorder="1" applyAlignment="1">
      <alignment horizontal="center" vertical="center" wrapText="1"/>
    </xf>
    <xf numFmtId="0" fontId="1" fillId="5" borderId="1" xfId="3" applyFill="1" applyBorder="1" applyAlignment="1">
      <alignment horizontal="center" vertical="center"/>
    </xf>
    <xf numFmtId="0" fontId="2" fillId="5" borderId="1" xfId="3" applyFont="1" applyFill="1" applyBorder="1" applyAlignment="1">
      <alignment horizontal="center" vertical="center"/>
    </xf>
    <xf numFmtId="0" fontId="2" fillId="6" borderId="1" xfId="3" applyFont="1" applyFill="1" applyBorder="1" applyAlignment="1">
      <alignment horizontal="center" vertical="center" wrapText="1"/>
    </xf>
    <xf numFmtId="0" fontId="2" fillId="6" borderId="1" xfId="3" applyFont="1" applyFill="1" applyBorder="1" applyAlignment="1">
      <alignment horizontal="center" vertical="center"/>
    </xf>
    <xf numFmtId="0" fontId="2" fillId="0" borderId="0" xfId="4" applyFont="1"/>
    <xf numFmtId="0" fontId="8" fillId="0" borderId="0" xfId="4" applyFont="1"/>
    <xf numFmtId="0" fontId="1" fillId="0" borderId="0" xfId="4"/>
    <xf numFmtId="0" fontId="2" fillId="0" borderId="1" xfId="4" applyFont="1" applyBorder="1" applyAlignment="1">
      <alignment horizontal="center" vertical="center"/>
    </xf>
    <xf numFmtId="0" fontId="2" fillId="2" borderId="1" xfId="4" applyFont="1" applyFill="1" applyBorder="1" applyAlignment="1">
      <alignment horizontal="left" vertical="center" wrapText="1"/>
    </xf>
    <xf numFmtId="0" fontId="2" fillId="2" borderId="1" xfId="4" applyFont="1" applyFill="1" applyBorder="1" applyAlignment="1">
      <alignment horizontal="center" vertical="center"/>
    </xf>
    <xf numFmtId="164" fontId="2" fillId="2" borderId="1" xfId="4" applyNumberFormat="1" applyFont="1" applyFill="1" applyBorder="1" applyAlignment="1">
      <alignment horizontal="center" vertical="center"/>
    </xf>
    <xf numFmtId="0" fontId="1" fillId="0" borderId="1" xfId="4" applyBorder="1" applyAlignment="1">
      <alignment horizontal="center"/>
    </xf>
    <xf numFmtId="0" fontId="2" fillId="0" borderId="0" xfId="0" applyFont="1"/>
    <xf numFmtId="0" fontId="1" fillId="0" borderId="0" xfId="0" applyFont="1"/>
    <xf numFmtId="0" fontId="8" fillId="0" borderId="0" xfId="0" applyFont="1"/>
    <xf numFmtId="0" fontId="12" fillId="0" borderId="0" xfId="5"/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3" fillId="0" borderId="2" xfId="0" applyFont="1" applyBorder="1" applyAlignment="1" applyProtection="1">
      <alignment horizontal="center" vertical="center" wrapText="1"/>
      <protection locked="0"/>
    </xf>
    <xf numFmtId="0" fontId="1" fillId="0" borderId="6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3" fillId="0" borderId="6" xfId="0" applyFont="1" applyBorder="1" applyAlignment="1" applyProtection="1">
      <alignment horizontal="center" vertical="center" wrapText="1"/>
      <protection locked="0"/>
    </xf>
    <xf numFmtId="165" fontId="9" fillId="0" borderId="1" xfId="0" applyNumberFormat="1" applyFont="1" applyBorder="1" applyAlignment="1">
      <alignment horizontal="center" vertical="center"/>
    </xf>
    <xf numFmtId="14" fontId="9" fillId="0" borderId="1" xfId="0" applyNumberFormat="1" applyFont="1" applyBorder="1" applyAlignment="1">
      <alignment horizontal="center" vertical="center"/>
    </xf>
    <xf numFmtId="43" fontId="1" fillId="0" borderId="1" xfId="1" applyFont="1" applyBorder="1" applyAlignment="1">
      <alignment horizontal="right" vertical="center" wrapText="1"/>
    </xf>
    <xf numFmtId="43" fontId="1" fillId="0" borderId="1" xfId="1" applyFont="1" applyBorder="1" applyAlignment="1">
      <alignment horizontal="center" vertical="center" wrapText="1"/>
    </xf>
    <xf numFmtId="166" fontId="1" fillId="0" borderId="1" xfId="0" applyNumberFormat="1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7" fontId="2" fillId="3" borderId="1" xfId="0" applyNumberFormat="1" applyFont="1" applyFill="1" applyBorder="1" applyAlignment="1">
      <alignment horizontal="justify" vertical="center" wrapText="1"/>
    </xf>
    <xf numFmtId="0" fontId="2" fillId="3" borderId="1" xfId="0" applyFont="1" applyFill="1" applyBorder="1" applyAlignment="1">
      <alignment horizontal="right" vertical="center" wrapText="1"/>
    </xf>
    <xf numFmtId="43" fontId="2" fillId="3" borderId="1" xfId="1" applyFont="1" applyFill="1" applyBorder="1" applyAlignment="1">
      <alignment horizontal="right" vertical="center" wrapText="1"/>
    </xf>
    <xf numFmtId="43" fontId="14" fillId="3" borderId="1" xfId="1" applyFont="1" applyFill="1" applyBorder="1" applyAlignment="1">
      <alignment horizontal="right" vertical="center" wrapText="1"/>
    </xf>
    <xf numFmtId="43" fontId="2" fillId="3" borderId="1" xfId="1" applyFont="1" applyFill="1" applyBorder="1" applyAlignment="1">
      <alignment horizontal="center" vertical="center" wrapText="1"/>
    </xf>
    <xf numFmtId="9" fontId="9" fillId="0" borderId="1" xfId="2" applyFont="1" applyBorder="1"/>
    <xf numFmtId="9" fontId="9" fillId="0" borderId="0" xfId="2" applyFont="1" applyBorder="1"/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6">
    <cellStyle name="Гиперссылка" xfId="5" builtinId="8"/>
    <cellStyle name="Обычный" xfId="0" builtinId="0"/>
    <cellStyle name="Обычный 2" xfId="3" xr:uid="{7420CC1D-F071-4B14-97CC-6C546D6A604F}"/>
    <cellStyle name="Обычный 2 4" xfId="4" xr:uid="{61DF0A43-213B-4E12-A771-37E576380B1C}"/>
    <cellStyle name="Процентный" xfId="2" builtinId="5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/_WB/_+&#1053;&#1080;&#1078;&#1077;&#1075;&#1086;&#1088;&#1086;&#1076;&#1089;&#1082;&#1072;&#1103;%20&#1086;&#1073;&#1083;/&#1053;&#1080;&#1078;&#1085;&#1080;&#1081;%20&#1053;&#1086;&#1074;&#1075;&#1086;&#1088;&#1086;&#1076;%20&#1041;&#1086;&#1075;&#1086;&#1088;&#1086;&#1076;&#1089;&#1082;&#1086;&#1075;&#1086;%2011/&#1055;&#1083;&#1072;&#1085;&#1080;&#1088;&#1086;&#1074;&#1082;&#1072;_&#1053;&#1080;&#1078;&#1085;&#1080;&#1081;%20&#1053;&#1086;&#1074;&#1075;&#1086;&#1088;&#1086;&#1076;%20&#1041;&#1086;&#1075;&#1086;&#1088;&#1086;&#1076;&#1089;&#1082;&#1086;&#1075;&#1086;%201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1\_IFC\_&#1040;&#1085;&#1082;&#1077;&#1090;&#1099;\&#1053;&#1080;&#1078;&#1077;&#1075;&#1086;&#1088;&#1086;&#1076;&#1089;&#1082;&#1072;&#1103;%20&#1086;&#1073;&#1083;&#1072;&#1089;&#1090;&#1100;\_&#1041;&#1086;&#1088;_&#1054;&#1082;&#1090;&#1103;&#1073;&#1088;&#1100;&#1089;&#1082;&#1080;&#1081;_&#1052;&#1086;&#1083;&#1086;&#1076;&#1077;&#1078;&#1085;&#1072;&#1103;%205\&#1044;&#1077;&#1090;&#1072;&#1083;&#1100;&#1085;&#1072;&#1103;%20&#1086;&#1094;&#1077;&#1085;&#1082;&#1072;_&#1041;&#1086;&#1088;_&#1054;&#1082;&#1090;&#1103;&#1073;&#1088;&#1100;&#1089;&#1082;&#1080;&#1081;_&#1052;&#1086;&#1083;&#1086;&#1076;&#1077;&#1078;&#1085;&#1072;&#1103;%20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то"/>
      <sheetName val="Окна и двери"/>
      <sheetName val="Потребление"/>
      <sheetName val="Стоимость"/>
    </sheetNames>
    <sheetDataSet>
      <sheetData sheetId="0">
        <row r="2">
          <cell r="B2" t="str">
            <v>Адрес: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ьный лист"/>
      <sheetName val="Рейтинг МКД"/>
      <sheetName val="Ввод исходных данных"/>
      <sheetName val="Список мероприятий"/>
      <sheetName val="Экономический расчет"/>
      <sheetName val="Форма приложения к заявке"/>
      <sheetName val="Форма обратной связи"/>
      <sheetName val="Серии планировка"/>
      <sheetName val="Расчет базового уровня"/>
      <sheetName val="Расчет после реализации"/>
      <sheetName val="Библиотека технологий"/>
      <sheetName val="Климатология"/>
      <sheetName val="Серии теплотехника"/>
      <sheetName val="Система отопления"/>
      <sheetName val="Система электроснабжения"/>
      <sheetName val="Система ГВС"/>
      <sheetName val="списки"/>
      <sheetName val="классы ЭЭ и выбросы ПГ"/>
      <sheetName val="кривые"/>
      <sheetName val="кривые-экспресс"/>
      <sheetName val="Электроэнергия_на_обогрев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>
        <row r="12">
          <cell r="AK12" t="str">
            <v>январь</v>
          </cell>
        </row>
        <row r="13">
          <cell r="AK13" t="str">
            <v>февраль</v>
          </cell>
        </row>
        <row r="14">
          <cell r="AK14" t="str">
            <v>март</v>
          </cell>
        </row>
        <row r="15">
          <cell r="AK15" t="str">
            <v>апрель</v>
          </cell>
        </row>
        <row r="16">
          <cell r="AK16" t="str">
            <v>май</v>
          </cell>
        </row>
        <row r="17">
          <cell r="AK17" t="str">
            <v>июнь</v>
          </cell>
        </row>
        <row r="18">
          <cell r="AK18" t="str">
            <v>июль</v>
          </cell>
        </row>
        <row r="19">
          <cell r="AK19" t="str">
            <v>август</v>
          </cell>
        </row>
        <row r="20">
          <cell r="AK20" t="str">
            <v>сентябрь</v>
          </cell>
        </row>
        <row r="21">
          <cell r="AK21" t="str">
            <v>октябрь</v>
          </cell>
        </row>
        <row r="22">
          <cell r="AK22" t="str">
            <v>ноябрь</v>
          </cell>
        </row>
        <row r="23">
          <cell r="AK23" t="str">
            <v>декабрь</v>
          </cell>
        </row>
      </sheetData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9ECFD7-A30D-4D66-B7D6-AD42EA956FAE}">
  <dimension ref="B2:U28"/>
  <sheetViews>
    <sheetView zoomScale="90" zoomScaleNormal="90" workbookViewId="0"/>
  </sheetViews>
  <sheetFormatPr defaultColWidth="8.90625" defaultRowHeight="15.5" x14ac:dyDescent="0.35"/>
  <cols>
    <col min="1" max="1" width="5.1796875" style="3" customWidth="1"/>
    <col min="2" max="2" width="8.90625" style="3"/>
    <col min="3" max="3" width="44" style="3" customWidth="1"/>
    <col min="4" max="16384" width="8.90625" style="3"/>
  </cols>
  <sheetData>
    <row r="2" spans="2:21" x14ac:dyDescent="0.35">
      <c r="B2" s="1" t="s">
        <v>0</v>
      </c>
      <c r="C2" s="2"/>
    </row>
    <row r="4" spans="2:21" x14ac:dyDescent="0.35">
      <c r="B4" s="4" t="s">
        <v>1</v>
      </c>
      <c r="G4" s="4"/>
    </row>
    <row r="6" spans="2:21" x14ac:dyDescent="0.35">
      <c r="B6" s="1" t="s">
        <v>2</v>
      </c>
      <c r="F6" s="1"/>
      <c r="G6" s="1" t="s">
        <v>3</v>
      </c>
      <c r="L6" s="1" t="s">
        <v>4</v>
      </c>
      <c r="Q6" s="1" t="s">
        <v>5</v>
      </c>
      <c r="U6" s="1" t="s">
        <v>6</v>
      </c>
    </row>
    <row r="28" spans="8:8" x14ac:dyDescent="0.35">
      <c r="H28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FB99FE-3A4A-4866-9010-A4CC1E262D0F}">
  <dimension ref="B1:L41"/>
  <sheetViews>
    <sheetView tabSelected="1" zoomScaleNormal="100" workbookViewId="0">
      <pane xSplit="8" ySplit="5" topLeftCell="I6" activePane="bottomRight" state="frozen"/>
      <selection activeCell="G4" sqref="G4"/>
      <selection pane="topRight" activeCell="G4" sqref="G4"/>
      <selection pane="bottomLeft" activeCell="G4" sqref="G4"/>
      <selection pane="bottomRight"/>
    </sheetView>
  </sheetViews>
  <sheetFormatPr defaultColWidth="8.81640625" defaultRowHeight="14.5" outlineLevelCol="1" x14ac:dyDescent="0.35"/>
  <cols>
    <col min="1" max="1" width="4.36328125" style="5" customWidth="1"/>
    <col min="2" max="2" width="7.54296875" style="5" customWidth="1"/>
    <col min="3" max="3" width="28.54296875" style="5" customWidth="1"/>
    <col min="4" max="4" width="18.81640625" style="5" customWidth="1" outlineLevel="1"/>
    <col min="5" max="5" width="8.81640625" style="5" customWidth="1" outlineLevel="1"/>
    <col min="6" max="6" width="14.1796875" style="5" customWidth="1"/>
    <col min="7" max="7" width="12.453125" style="5" customWidth="1"/>
    <col min="8" max="8" width="11.1796875" style="5" customWidth="1"/>
    <col min="9" max="11" width="12.54296875" style="5" customWidth="1"/>
    <col min="12" max="12" width="11.453125" style="5" customWidth="1"/>
    <col min="13" max="16384" width="8.81640625" style="5"/>
  </cols>
  <sheetData>
    <row r="1" spans="2:12" x14ac:dyDescent="0.35">
      <c r="G1" s="6" t="s">
        <v>7</v>
      </c>
      <c r="H1" s="7">
        <f>SUM(I1:L1)</f>
        <v>0</v>
      </c>
      <c r="I1" s="7">
        <f>I14+I25+I35</f>
        <v>0</v>
      </c>
      <c r="J1" s="7">
        <f>J14+J25+J35</f>
        <v>0</v>
      </c>
      <c r="K1" s="7">
        <f>K14+K25+K35</f>
        <v>0</v>
      </c>
      <c r="L1" s="7">
        <f>L14+L25+L35</f>
        <v>0</v>
      </c>
    </row>
    <row r="2" spans="2:12" x14ac:dyDescent="0.35">
      <c r="B2" s="8" t="str">
        <f>Фото!B2</f>
        <v>Адрес:</v>
      </c>
      <c r="C2" s="8">
        <f>Фото!C2</f>
        <v>0</v>
      </c>
    </row>
    <row r="3" spans="2:12" x14ac:dyDescent="0.35">
      <c r="B3" s="8"/>
      <c r="C3" s="8"/>
    </row>
    <row r="4" spans="2:12" x14ac:dyDescent="0.35">
      <c r="B4" s="9" t="s">
        <v>8</v>
      </c>
      <c r="D4" s="8"/>
      <c r="I4" s="10"/>
      <c r="J4" s="10"/>
      <c r="K4" s="10"/>
      <c r="L4" s="10"/>
    </row>
    <row r="5" spans="2:12" x14ac:dyDescent="0.35">
      <c r="H5" s="11" t="s">
        <v>9</v>
      </c>
      <c r="I5" s="11" t="s">
        <v>10</v>
      </c>
      <c r="J5" s="11" t="s">
        <v>11</v>
      </c>
      <c r="K5" s="11" t="s">
        <v>12</v>
      </c>
      <c r="L5" s="11" t="s">
        <v>13</v>
      </c>
    </row>
    <row r="6" spans="2:12" ht="29" x14ac:dyDescent="0.35">
      <c r="C6" s="12" t="s">
        <v>14</v>
      </c>
      <c r="D6" s="13" t="s">
        <v>15</v>
      </c>
      <c r="E6" s="13"/>
      <c r="F6" s="14" t="s">
        <v>16</v>
      </c>
      <c r="G6" s="14" t="s">
        <v>17</v>
      </c>
      <c r="H6" s="14" t="s">
        <v>18</v>
      </c>
      <c r="I6" s="14" t="s">
        <v>19</v>
      </c>
      <c r="J6" s="14" t="s">
        <v>20</v>
      </c>
      <c r="K6" s="14" t="s">
        <v>21</v>
      </c>
      <c r="L6" s="14" t="s">
        <v>22</v>
      </c>
    </row>
    <row r="7" spans="2:12" x14ac:dyDescent="0.35">
      <c r="C7" s="15" t="s">
        <v>23</v>
      </c>
      <c r="D7" s="16" t="s">
        <v>24</v>
      </c>
      <c r="E7" s="15">
        <f>1.1*1.5</f>
        <v>1.6500000000000001</v>
      </c>
      <c r="F7" s="17">
        <f>ROUND(E7,1)</f>
        <v>1.7</v>
      </c>
      <c r="G7" s="18">
        <f t="shared" ref="G7:G13" si="0">F7*H7</f>
        <v>0</v>
      </c>
      <c r="H7" s="18">
        <f t="shared" ref="H7:H13" si="1">SUM(I7:L7)</f>
        <v>0</v>
      </c>
      <c r="I7" s="18"/>
      <c r="J7" s="18"/>
      <c r="K7" s="18"/>
      <c r="L7" s="18"/>
    </row>
    <row r="8" spans="2:12" x14ac:dyDescent="0.35">
      <c r="C8" s="14" t="s">
        <v>25</v>
      </c>
      <c r="D8" s="19" t="s">
        <v>26</v>
      </c>
      <c r="E8" s="14">
        <f>1.35*1.4</f>
        <v>1.89</v>
      </c>
      <c r="F8" s="17">
        <f t="shared" ref="F8:F13" si="2">ROUND(E8,1)</f>
        <v>1.9</v>
      </c>
      <c r="G8" s="18">
        <f t="shared" si="0"/>
        <v>0</v>
      </c>
      <c r="H8" s="18">
        <f t="shared" si="1"/>
        <v>0</v>
      </c>
      <c r="I8" s="18"/>
      <c r="J8" s="18"/>
      <c r="K8" s="11"/>
      <c r="L8" s="18"/>
    </row>
    <row r="9" spans="2:12" x14ac:dyDescent="0.35">
      <c r="C9" s="14" t="s">
        <v>27</v>
      </c>
      <c r="D9" s="19" t="s">
        <v>28</v>
      </c>
      <c r="E9" s="14">
        <f>2.1*1.4</f>
        <v>2.94</v>
      </c>
      <c r="F9" s="17">
        <f t="shared" si="2"/>
        <v>2.9</v>
      </c>
      <c r="G9" s="18">
        <f t="shared" si="0"/>
        <v>0</v>
      </c>
      <c r="H9" s="18">
        <f t="shared" si="1"/>
        <v>0</v>
      </c>
      <c r="I9" s="18"/>
      <c r="J9" s="18"/>
      <c r="K9" s="18"/>
      <c r="L9" s="18"/>
    </row>
    <row r="10" spans="2:12" ht="29" x14ac:dyDescent="0.35">
      <c r="C10" s="14" t="s">
        <v>29</v>
      </c>
      <c r="D10" s="19" t="s">
        <v>30</v>
      </c>
      <c r="E10" s="20">
        <f>0.75*2.15+0.75*1.4</f>
        <v>2.6624999999999996</v>
      </c>
      <c r="F10" s="17">
        <f t="shared" si="2"/>
        <v>2.7</v>
      </c>
      <c r="G10" s="18">
        <f t="shared" si="0"/>
        <v>0</v>
      </c>
      <c r="H10" s="18">
        <f t="shared" si="1"/>
        <v>0</v>
      </c>
      <c r="I10" s="18"/>
      <c r="J10" s="18"/>
      <c r="K10" s="18"/>
      <c r="L10" s="18"/>
    </row>
    <row r="11" spans="2:12" ht="29" x14ac:dyDescent="0.35">
      <c r="C11" s="14" t="s">
        <v>31</v>
      </c>
      <c r="D11" s="19" t="s">
        <v>32</v>
      </c>
      <c r="E11" s="20">
        <f>0.75*2.15+1.35*1.4</f>
        <v>3.5024999999999995</v>
      </c>
      <c r="F11" s="17">
        <f t="shared" si="2"/>
        <v>3.5</v>
      </c>
      <c r="G11" s="18">
        <f t="shared" si="0"/>
        <v>0</v>
      </c>
      <c r="H11" s="18">
        <f t="shared" si="1"/>
        <v>0</v>
      </c>
      <c r="I11" s="18"/>
      <c r="J11" s="18"/>
      <c r="K11" s="18"/>
      <c r="L11" s="18"/>
    </row>
    <row r="12" spans="2:12" x14ac:dyDescent="0.35">
      <c r="C12" s="14"/>
      <c r="D12" s="19"/>
      <c r="E12" s="20"/>
      <c r="F12" s="17">
        <f t="shared" si="2"/>
        <v>0</v>
      </c>
      <c r="G12" s="18">
        <f t="shared" si="0"/>
        <v>0</v>
      </c>
      <c r="H12" s="18">
        <f t="shared" si="1"/>
        <v>0</v>
      </c>
      <c r="I12" s="18"/>
      <c r="J12" s="18"/>
      <c r="K12" s="18"/>
      <c r="L12" s="18"/>
    </row>
    <row r="13" spans="2:12" x14ac:dyDescent="0.35">
      <c r="C13" s="14"/>
      <c r="D13" s="19"/>
      <c r="E13" s="20"/>
      <c r="F13" s="17">
        <f t="shared" si="2"/>
        <v>0</v>
      </c>
      <c r="G13" s="18">
        <f t="shared" si="0"/>
        <v>0</v>
      </c>
      <c r="H13" s="18">
        <f t="shared" si="1"/>
        <v>0</v>
      </c>
      <c r="I13" s="18"/>
      <c r="J13" s="18"/>
      <c r="K13" s="18"/>
      <c r="L13" s="18"/>
    </row>
    <row r="14" spans="2:12" x14ac:dyDescent="0.35">
      <c r="C14" s="21" t="s">
        <v>33</v>
      </c>
      <c r="D14" s="18"/>
      <c r="E14" s="18"/>
      <c r="F14" s="7" t="e">
        <f>G14/H14</f>
        <v>#DIV/0!</v>
      </c>
      <c r="G14" s="22">
        <f>SUM(G7:G13)</f>
        <v>0</v>
      </c>
      <c r="H14" s="22">
        <f>SUM(H7:H13)</f>
        <v>0</v>
      </c>
      <c r="I14" s="18">
        <f>SUM(I7:I13)</f>
        <v>0</v>
      </c>
      <c r="J14" s="18">
        <f t="shared" ref="J14:L14" si="3">SUM(J7:J13)</f>
        <v>0</v>
      </c>
      <c r="K14" s="18">
        <f t="shared" si="3"/>
        <v>0</v>
      </c>
      <c r="L14" s="18">
        <f t="shared" si="3"/>
        <v>0</v>
      </c>
    </row>
    <row r="16" spans="2:12" ht="29" x14ac:dyDescent="0.35">
      <c r="C16" s="23" t="s">
        <v>34</v>
      </c>
      <c r="D16" s="13"/>
      <c r="E16" s="13"/>
      <c r="F16" s="14" t="s">
        <v>16</v>
      </c>
      <c r="G16" s="14" t="s">
        <v>17</v>
      </c>
      <c r="H16" s="14" t="s">
        <v>18</v>
      </c>
      <c r="I16" s="14" t="str">
        <f>I$6</f>
        <v>Часть 1</v>
      </c>
      <c r="J16" s="14" t="str">
        <f t="shared" ref="J16:L16" si="4">J$6</f>
        <v>Часть 2</v>
      </c>
      <c r="K16" s="14" t="str">
        <f t="shared" si="4"/>
        <v>Часть 3</v>
      </c>
      <c r="L16" s="14" t="str">
        <f t="shared" si="4"/>
        <v>Часть 4</v>
      </c>
    </row>
    <row r="17" spans="3:12" x14ac:dyDescent="0.35">
      <c r="C17" s="15" t="s">
        <v>23</v>
      </c>
      <c r="D17" s="16" t="s">
        <v>24</v>
      </c>
      <c r="E17" s="15">
        <f>1.1*1.5</f>
        <v>1.6500000000000001</v>
      </c>
      <c r="F17" s="17">
        <f>ROUND(E17,1)</f>
        <v>1.7</v>
      </c>
      <c r="G17" s="18">
        <f t="shared" ref="G17:G24" si="5">F17*H17</f>
        <v>0</v>
      </c>
      <c r="H17" s="18">
        <f t="shared" ref="H17:H21" si="6">SUM(I17:L17)</f>
        <v>0</v>
      </c>
      <c r="I17" s="18"/>
      <c r="J17" s="18"/>
      <c r="K17" s="18"/>
      <c r="L17" s="18"/>
    </row>
    <row r="18" spans="3:12" x14ac:dyDescent="0.35">
      <c r="C18" s="14" t="s">
        <v>35</v>
      </c>
      <c r="D18" s="19" t="s">
        <v>36</v>
      </c>
      <c r="E18" s="14">
        <f>0.75*1</f>
        <v>0.75</v>
      </c>
      <c r="F18" s="17">
        <f t="shared" ref="F18:F24" si="7">ROUND(E18,1)</f>
        <v>0.8</v>
      </c>
      <c r="G18" s="18">
        <f>F18*H18</f>
        <v>0</v>
      </c>
      <c r="H18" s="18">
        <f t="shared" si="6"/>
        <v>0</v>
      </c>
      <c r="I18" s="18"/>
      <c r="J18" s="18"/>
      <c r="K18" s="18"/>
      <c r="L18" s="18"/>
    </row>
    <row r="19" spans="3:12" x14ac:dyDescent="0.35">
      <c r="C19" s="14" t="s">
        <v>37</v>
      </c>
      <c r="D19" s="19" t="s">
        <v>26</v>
      </c>
      <c r="E19" s="14">
        <f>1.35*1.4</f>
        <v>1.89</v>
      </c>
      <c r="F19" s="17">
        <f t="shared" si="7"/>
        <v>1.9</v>
      </c>
      <c r="G19" s="18">
        <f t="shared" si="5"/>
        <v>0</v>
      </c>
      <c r="H19" s="18">
        <f t="shared" si="6"/>
        <v>0</v>
      </c>
      <c r="I19" s="18"/>
      <c r="J19" s="18"/>
      <c r="K19" s="11"/>
      <c r="L19" s="18"/>
    </row>
    <row r="20" spans="3:12" x14ac:dyDescent="0.35">
      <c r="C20" s="14" t="s">
        <v>27</v>
      </c>
      <c r="D20" s="19" t="s">
        <v>28</v>
      </c>
      <c r="E20" s="14">
        <f>2.1*1.4</f>
        <v>2.94</v>
      </c>
      <c r="F20" s="17">
        <f t="shared" si="7"/>
        <v>2.9</v>
      </c>
      <c r="G20" s="18">
        <f t="shared" si="5"/>
        <v>0</v>
      </c>
      <c r="H20" s="18">
        <f t="shared" si="6"/>
        <v>0</v>
      </c>
      <c r="I20" s="18"/>
      <c r="J20" s="18"/>
      <c r="K20" s="18"/>
      <c r="L20" s="18"/>
    </row>
    <row r="21" spans="3:12" ht="29" x14ac:dyDescent="0.35">
      <c r="C21" s="14" t="s">
        <v>29</v>
      </c>
      <c r="D21" s="19" t="s">
        <v>30</v>
      </c>
      <c r="E21" s="20">
        <f>0.75*2.15+0.75*1.4</f>
        <v>2.6624999999999996</v>
      </c>
      <c r="F21" s="17">
        <f t="shared" si="7"/>
        <v>2.7</v>
      </c>
      <c r="G21" s="18">
        <f t="shared" si="5"/>
        <v>0</v>
      </c>
      <c r="H21" s="18">
        <f t="shared" si="6"/>
        <v>0</v>
      </c>
      <c r="I21" s="18"/>
      <c r="J21" s="18"/>
      <c r="K21" s="18"/>
      <c r="L21" s="18"/>
    </row>
    <row r="22" spans="3:12" ht="29" x14ac:dyDescent="0.35">
      <c r="C22" s="14" t="s">
        <v>31</v>
      </c>
      <c r="D22" s="19" t="s">
        <v>32</v>
      </c>
      <c r="E22" s="20">
        <f>0.75*2.15+1.35*1.4</f>
        <v>3.5024999999999995</v>
      </c>
      <c r="F22" s="17">
        <f t="shared" si="7"/>
        <v>3.5</v>
      </c>
      <c r="G22" s="18">
        <f t="shared" si="5"/>
        <v>0</v>
      </c>
      <c r="H22" s="18">
        <f t="shared" ref="H22" si="8">SUM(I22:L22)</f>
        <v>0</v>
      </c>
      <c r="I22" s="18"/>
      <c r="J22" s="18"/>
      <c r="K22" s="18"/>
      <c r="L22" s="18"/>
    </row>
    <row r="23" spans="3:12" x14ac:dyDescent="0.35">
      <c r="C23" s="14"/>
      <c r="D23" s="19"/>
      <c r="E23" s="20"/>
      <c r="F23" s="17">
        <f t="shared" si="7"/>
        <v>0</v>
      </c>
      <c r="G23" s="18">
        <f t="shared" si="5"/>
        <v>0</v>
      </c>
      <c r="H23" s="18">
        <f>SUM(I23:L23)</f>
        <v>0</v>
      </c>
      <c r="I23" s="18"/>
      <c r="J23" s="18"/>
      <c r="K23" s="18"/>
      <c r="L23" s="18"/>
    </row>
    <row r="24" spans="3:12" x14ac:dyDescent="0.35">
      <c r="C24" s="14"/>
      <c r="D24" s="19"/>
      <c r="E24" s="20"/>
      <c r="F24" s="17">
        <f t="shared" si="7"/>
        <v>0</v>
      </c>
      <c r="G24" s="18">
        <f t="shared" si="5"/>
        <v>0</v>
      </c>
      <c r="H24" s="18">
        <f>SUM(I24:L24)</f>
        <v>0</v>
      </c>
      <c r="I24" s="18"/>
      <c r="J24" s="18"/>
      <c r="K24" s="18"/>
      <c r="L24" s="18"/>
    </row>
    <row r="25" spans="3:12" x14ac:dyDescent="0.35">
      <c r="C25" s="24" t="s">
        <v>33</v>
      </c>
      <c r="D25" s="18"/>
      <c r="E25" s="18"/>
      <c r="F25" s="7" t="e">
        <f>G25/H25</f>
        <v>#DIV/0!</v>
      </c>
      <c r="G25" s="25">
        <f>SUM(G17:G24)</f>
        <v>0</v>
      </c>
      <c r="H25" s="25">
        <f>SUM(H17:H24)</f>
        <v>0</v>
      </c>
      <c r="I25" s="18">
        <f>SUM(I17:I24)</f>
        <v>0</v>
      </c>
      <c r="J25" s="18">
        <f t="shared" ref="J25:L25" si="9">SUM(J17:J24)</f>
        <v>0</v>
      </c>
      <c r="K25" s="18">
        <f t="shared" si="9"/>
        <v>0</v>
      </c>
      <c r="L25" s="18">
        <f t="shared" si="9"/>
        <v>0</v>
      </c>
    </row>
    <row r="27" spans="3:12" ht="29" x14ac:dyDescent="0.35">
      <c r="C27" s="26" t="s">
        <v>38</v>
      </c>
      <c r="D27" s="13"/>
      <c r="E27" s="13"/>
      <c r="F27" s="14" t="s">
        <v>16</v>
      </c>
      <c r="G27" s="14" t="s">
        <v>17</v>
      </c>
      <c r="H27" s="14" t="s">
        <v>18</v>
      </c>
      <c r="I27" s="14" t="str">
        <f>I$6</f>
        <v>Часть 1</v>
      </c>
      <c r="J27" s="14" t="str">
        <f t="shared" ref="J27:L27" si="10">J$6</f>
        <v>Часть 2</v>
      </c>
      <c r="K27" s="14" t="str">
        <f t="shared" si="10"/>
        <v>Часть 3</v>
      </c>
      <c r="L27" s="14" t="str">
        <f t="shared" si="10"/>
        <v>Часть 4</v>
      </c>
    </row>
    <row r="28" spans="3:12" x14ac:dyDescent="0.35">
      <c r="C28" s="15" t="s">
        <v>23</v>
      </c>
      <c r="D28" s="16" t="s">
        <v>24</v>
      </c>
      <c r="E28" s="15">
        <f>1.1*1.5</f>
        <v>1.6500000000000001</v>
      </c>
      <c r="F28" s="17">
        <f>ROUND(E28,1)</f>
        <v>1.7</v>
      </c>
      <c r="G28" s="18">
        <f t="shared" ref="G28:G34" si="11">F28*H28</f>
        <v>0</v>
      </c>
      <c r="H28" s="18">
        <f t="shared" ref="H28:H34" si="12">SUM(I28:L28)</f>
        <v>0</v>
      </c>
      <c r="I28" s="18"/>
      <c r="J28" s="18"/>
      <c r="K28" s="18"/>
      <c r="L28" s="18"/>
    </row>
    <row r="29" spans="3:12" x14ac:dyDescent="0.35">
      <c r="C29" s="14" t="s">
        <v>25</v>
      </c>
      <c r="D29" s="19" t="s">
        <v>26</v>
      </c>
      <c r="E29" s="14">
        <f>1.35*1.4</f>
        <v>1.89</v>
      </c>
      <c r="F29" s="17">
        <f t="shared" ref="F29:F34" si="13">ROUND(E29,1)</f>
        <v>1.9</v>
      </c>
      <c r="G29" s="18">
        <f t="shared" si="11"/>
        <v>0</v>
      </c>
      <c r="H29" s="18">
        <f t="shared" si="12"/>
        <v>0</v>
      </c>
      <c r="I29" s="18"/>
      <c r="J29" s="18"/>
      <c r="K29" s="11"/>
      <c r="L29" s="18"/>
    </row>
    <row r="30" spans="3:12" x14ac:dyDescent="0.35">
      <c r="C30" s="14" t="s">
        <v>27</v>
      </c>
      <c r="D30" s="19" t="s">
        <v>28</v>
      </c>
      <c r="E30" s="14">
        <f>2.1*1.4</f>
        <v>2.94</v>
      </c>
      <c r="F30" s="17">
        <f t="shared" si="13"/>
        <v>2.9</v>
      </c>
      <c r="G30" s="18">
        <f t="shared" si="11"/>
        <v>0</v>
      </c>
      <c r="H30" s="18">
        <f t="shared" si="12"/>
        <v>0</v>
      </c>
      <c r="I30" s="18"/>
      <c r="J30" s="18"/>
      <c r="K30" s="11"/>
      <c r="L30" s="18"/>
    </row>
    <row r="31" spans="3:12" ht="29" x14ac:dyDescent="0.35">
      <c r="C31" s="14" t="s">
        <v>29</v>
      </c>
      <c r="D31" s="19" t="s">
        <v>30</v>
      </c>
      <c r="E31" s="20">
        <f>0.75*2.15+0.75*1.4</f>
        <v>2.6624999999999996</v>
      </c>
      <c r="F31" s="17">
        <f t="shared" si="13"/>
        <v>2.7</v>
      </c>
      <c r="G31" s="18">
        <f t="shared" si="11"/>
        <v>0</v>
      </c>
      <c r="H31" s="18">
        <f t="shared" si="12"/>
        <v>0</v>
      </c>
      <c r="I31" s="18"/>
      <c r="J31" s="18"/>
      <c r="K31" s="11"/>
      <c r="L31" s="18"/>
    </row>
    <row r="32" spans="3:12" ht="29" x14ac:dyDescent="0.35">
      <c r="C32" s="14" t="s">
        <v>31</v>
      </c>
      <c r="D32" s="19" t="s">
        <v>32</v>
      </c>
      <c r="E32" s="20">
        <f>0.75*2.15+1.35*1.4</f>
        <v>3.5024999999999995</v>
      </c>
      <c r="F32" s="17">
        <f t="shared" si="13"/>
        <v>3.5</v>
      </c>
      <c r="G32" s="18">
        <f t="shared" si="11"/>
        <v>0</v>
      </c>
      <c r="H32" s="18">
        <f t="shared" si="12"/>
        <v>0</v>
      </c>
      <c r="I32" s="18"/>
      <c r="J32" s="18"/>
      <c r="K32" s="11"/>
      <c r="L32" s="18"/>
    </row>
    <row r="33" spans="3:12" x14ac:dyDescent="0.35">
      <c r="C33" s="14"/>
      <c r="D33" s="19"/>
      <c r="E33" s="20"/>
      <c r="F33" s="17">
        <f t="shared" si="13"/>
        <v>0</v>
      </c>
      <c r="G33" s="18">
        <f t="shared" si="11"/>
        <v>0</v>
      </c>
      <c r="H33" s="18">
        <f t="shared" si="12"/>
        <v>0</v>
      </c>
      <c r="I33" s="18"/>
      <c r="J33" s="18"/>
      <c r="K33" s="11"/>
      <c r="L33" s="18"/>
    </row>
    <row r="34" spans="3:12" x14ac:dyDescent="0.35">
      <c r="C34" s="14"/>
      <c r="D34" s="19"/>
      <c r="E34" s="20"/>
      <c r="F34" s="17">
        <f t="shared" si="13"/>
        <v>0</v>
      </c>
      <c r="G34" s="18">
        <f t="shared" si="11"/>
        <v>0</v>
      </c>
      <c r="H34" s="18">
        <f t="shared" si="12"/>
        <v>0</v>
      </c>
      <c r="I34" s="18"/>
      <c r="J34" s="18"/>
      <c r="K34" s="18"/>
      <c r="L34" s="18"/>
    </row>
    <row r="35" spans="3:12" x14ac:dyDescent="0.35">
      <c r="C35" s="27" t="s">
        <v>33</v>
      </c>
      <c r="D35" s="18"/>
      <c r="E35" s="18"/>
      <c r="F35" s="7" t="e">
        <f>G35/H35</f>
        <v>#DIV/0!</v>
      </c>
      <c r="G35" s="28">
        <f t="shared" ref="G35:L35" si="14">SUM(G28:G34)</f>
        <v>0</v>
      </c>
      <c r="H35" s="28">
        <f t="shared" si="14"/>
        <v>0</v>
      </c>
      <c r="I35" s="18">
        <f t="shared" si="14"/>
        <v>0</v>
      </c>
      <c r="J35" s="18">
        <f t="shared" si="14"/>
        <v>0</v>
      </c>
      <c r="K35" s="18">
        <f t="shared" si="14"/>
        <v>0</v>
      </c>
      <c r="L35" s="18">
        <f t="shared" si="14"/>
        <v>0</v>
      </c>
    </row>
    <row r="37" spans="3:12" ht="29" x14ac:dyDescent="0.35">
      <c r="C37" s="29" t="s">
        <v>39</v>
      </c>
      <c r="D37" s="13"/>
      <c r="E37" s="13"/>
      <c r="F37" s="14" t="s">
        <v>16</v>
      </c>
      <c r="G37" s="14" t="s">
        <v>17</v>
      </c>
      <c r="H37" s="14" t="s">
        <v>18</v>
      </c>
      <c r="I37" s="14" t="str">
        <f>I$6</f>
        <v>Часть 1</v>
      </c>
      <c r="J37" s="14" t="str">
        <f t="shared" ref="J37:L37" si="15">J$6</f>
        <v>Часть 2</v>
      </c>
      <c r="K37" s="14" t="str">
        <f t="shared" si="15"/>
        <v>Часть 3</v>
      </c>
      <c r="L37" s="14" t="str">
        <f t="shared" si="15"/>
        <v>Часть 4</v>
      </c>
    </row>
    <row r="38" spans="3:12" x14ac:dyDescent="0.35">
      <c r="C38" s="14" t="s">
        <v>40</v>
      </c>
      <c r="D38" s="19" t="s">
        <v>41</v>
      </c>
      <c r="E38" s="14">
        <f>1.3*2</f>
        <v>2.6</v>
      </c>
      <c r="F38" s="17">
        <f t="shared" ref="F38:F40" si="16">ROUND(E38,1)</f>
        <v>2.6</v>
      </c>
      <c r="G38" s="18">
        <f>F38*H38</f>
        <v>0</v>
      </c>
      <c r="H38" s="18">
        <f>SUM(I38:L38)</f>
        <v>0</v>
      </c>
      <c r="I38" s="18"/>
      <c r="J38" s="18"/>
      <c r="K38" s="18"/>
      <c r="L38" s="18"/>
    </row>
    <row r="39" spans="3:12" x14ac:dyDescent="0.35">
      <c r="C39" s="14" t="s">
        <v>42</v>
      </c>
      <c r="D39" s="19" t="s">
        <v>43</v>
      </c>
      <c r="E39" s="14">
        <f>1.1*1.4</f>
        <v>1.54</v>
      </c>
      <c r="F39" s="17">
        <f t="shared" si="16"/>
        <v>1.5</v>
      </c>
      <c r="G39" s="18">
        <f>F39*H39</f>
        <v>0</v>
      </c>
      <c r="H39" s="18">
        <f>SUM(I39:L39)</f>
        <v>0</v>
      </c>
      <c r="I39" s="18"/>
      <c r="J39" s="18"/>
      <c r="K39" s="18"/>
      <c r="L39" s="18"/>
    </row>
    <row r="40" spans="3:12" x14ac:dyDescent="0.35">
      <c r="C40" s="14"/>
      <c r="D40" s="19"/>
      <c r="E40" s="14"/>
      <c r="F40" s="17">
        <f t="shared" si="16"/>
        <v>0</v>
      </c>
      <c r="G40" s="18">
        <f>F40*H40</f>
        <v>0</v>
      </c>
      <c r="H40" s="18">
        <f>SUM(I40:L40)</f>
        <v>0</v>
      </c>
      <c r="I40" s="18"/>
      <c r="J40" s="18"/>
      <c r="K40" s="18"/>
      <c r="L40" s="18"/>
    </row>
    <row r="41" spans="3:12" x14ac:dyDescent="0.35">
      <c r="C41" s="18" t="s">
        <v>33</v>
      </c>
      <c r="D41" s="18"/>
      <c r="E41" s="18"/>
      <c r="F41" s="7" t="e">
        <f>G41/H41</f>
        <v>#DIV/0!</v>
      </c>
      <c r="G41" s="30">
        <f t="shared" ref="G41:L41" si="17">SUM(G38:G40)</f>
        <v>0</v>
      </c>
      <c r="H41" s="30">
        <f t="shared" si="17"/>
        <v>0</v>
      </c>
      <c r="I41" s="18">
        <f t="shared" si="17"/>
        <v>0</v>
      </c>
      <c r="J41" s="18"/>
      <c r="K41" s="18"/>
      <c r="L41" s="18">
        <f t="shared" si="17"/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578138-E2A1-4DC9-8A0C-5362FB34A850}">
  <dimension ref="B2:E26"/>
  <sheetViews>
    <sheetView workbookViewId="0">
      <selection activeCell="G4" sqref="G4"/>
    </sheetView>
  </sheetViews>
  <sheetFormatPr defaultRowHeight="15.5" x14ac:dyDescent="0.35"/>
  <cols>
    <col min="1" max="1" width="5.08984375" customWidth="1"/>
    <col min="2" max="2" width="7.1796875" customWidth="1"/>
    <col min="3" max="3" width="24.08984375" customWidth="1"/>
    <col min="4" max="4" width="14.36328125" customWidth="1"/>
    <col min="5" max="5" width="15.36328125" customWidth="1"/>
  </cols>
  <sheetData>
    <row r="2" spans="2:5" x14ac:dyDescent="0.35">
      <c r="B2" s="31" t="str">
        <f>Фото!B2</f>
        <v>Адрес:</v>
      </c>
      <c r="C2" s="31">
        <f>Фото!C2</f>
        <v>0</v>
      </c>
    </row>
    <row r="3" spans="2:5" x14ac:dyDescent="0.35">
      <c r="B3" s="31"/>
      <c r="C3" s="31"/>
    </row>
    <row r="4" spans="2:5" x14ac:dyDescent="0.35">
      <c r="B4" s="32" t="s">
        <v>44</v>
      </c>
      <c r="C4" s="33"/>
    </row>
    <row r="6" spans="2:5" x14ac:dyDescent="0.35">
      <c r="C6" s="34" t="s">
        <v>45</v>
      </c>
      <c r="D6" s="34" t="s">
        <v>46</v>
      </c>
      <c r="E6" s="34" t="s">
        <v>47</v>
      </c>
    </row>
    <row r="7" spans="2:5" ht="29" x14ac:dyDescent="0.35">
      <c r="C7" s="35" t="s">
        <v>48</v>
      </c>
      <c r="D7" s="36">
        <f>D8+D9+D11</f>
        <v>0</v>
      </c>
      <c r="E7" s="37" t="e">
        <f>SQRT((D8*E8*E8+D9*E9*E9+D10*E10*E10+D11*E11*E11)/D7)</f>
        <v>#DIV/0!</v>
      </c>
    </row>
    <row r="8" spans="2:5" x14ac:dyDescent="0.35">
      <c r="C8" s="38">
        <v>1</v>
      </c>
      <c r="D8" s="38"/>
      <c r="E8" s="38"/>
    </row>
    <row r="9" spans="2:5" x14ac:dyDescent="0.35">
      <c r="C9" s="38">
        <v>2</v>
      </c>
      <c r="D9" s="38"/>
      <c r="E9" s="38"/>
    </row>
    <row r="10" spans="2:5" x14ac:dyDescent="0.35">
      <c r="C10" s="38">
        <v>3</v>
      </c>
      <c r="D10" s="38"/>
      <c r="E10" s="38"/>
    </row>
    <row r="11" spans="2:5" x14ac:dyDescent="0.35">
      <c r="C11" s="38">
        <v>4</v>
      </c>
      <c r="D11" s="38"/>
      <c r="E11" s="38"/>
    </row>
    <row r="12" spans="2:5" ht="29" x14ac:dyDescent="0.35">
      <c r="C12" s="35" t="s">
        <v>49</v>
      </c>
      <c r="D12" s="36">
        <f>D13+D14+D16</f>
        <v>0</v>
      </c>
      <c r="E12" s="37" t="e">
        <f>SQRT((D13*E13*E13+D14*E14*E14+D15*E15*E15+D16*E16*E16)/D12)</f>
        <v>#DIV/0!</v>
      </c>
    </row>
    <row r="13" spans="2:5" x14ac:dyDescent="0.35">
      <c r="C13" s="38">
        <v>1</v>
      </c>
      <c r="D13" s="38"/>
      <c r="E13" s="38"/>
    </row>
    <row r="14" spans="2:5" x14ac:dyDescent="0.35">
      <c r="C14" s="38">
        <v>2</v>
      </c>
      <c r="D14" s="38"/>
      <c r="E14" s="38"/>
    </row>
    <row r="15" spans="2:5" x14ac:dyDescent="0.35">
      <c r="C15" s="38">
        <v>3</v>
      </c>
      <c r="D15" s="38"/>
      <c r="E15" s="38"/>
    </row>
    <row r="16" spans="2:5" x14ac:dyDescent="0.35">
      <c r="C16" s="38">
        <v>4</v>
      </c>
      <c r="D16" s="38"/>
      <c r="E16" s="38"/>
    </row>
    <row r="17" spans="3:5" ht="29" x14ac:dyDescent="0.35">
      <c r="C17" s="35" t="s">
        <v>50</v>
      </c>
      <c r="D17" s="36">
        <f>D18+D19+D21</f>
        <v>0</v>
      </c>
      <c r="E17" s="37" t="e">
        <f>SQRT((D18*E18*E18+D19*E19*E19+D20*E20*E20+D21*E21*E21)/D17)</f>
        <v>#DIV/0!</v>
      </c>
    </row>
    <row r="18" spans="3:5" x14ac:dyDescent="0.35">
      <c r="C18" s="38">
        <v>1</v>
      </c>
      <c r="D18" s="38"/>
      <c r="E18" s="38"/>
    </row>
    <row r="19" spans="3:5" x14ac:dyDescent="0.35">
      <c r="C19" s="38">
        <v>2</v>
      </c>
      <c r="D19" s="38"/>
      <c r="E19" s="38"/>
    </row>
    <row r="20" spans="3:5" x14ac:dyDescent="0.35">
      <c r="C20" s="38">
        <v>3</v>
      </c>
      <c r="D20" s="38"/>
      <c r="E20" s="38"/>
    </row>
    <row r="21" spans="3:5" x14ac:dyDescent="0.35">
      <c r="C21" s="38">
        <v>4</v>
      </c>
      <c r="D21" s="38"/>
      <c r="E21" s="38"/>
    </row>
    <row r="22" spans="3:5" ht="29" x14ac:dyDescent="0.35">
      <c r="C22" s="35" t="s">
        <v>51</v>
      </c>
      <c r="D22" s="36">
        <f>D23+D24+D26</f>
        <v>0</v>
      </c>
      <c r="E22" s="37" t="e">
        <f>SQRT((D23*E23*E23+D24*E24*E24+D25*E25*E25+D26*E26*E26)/D22)</f>
        <v>#DIV/0!</v>
      </c>
    </row>
    <row r="23" spans="3:5" x14ac:dyDescent="0.35">
      <c r="C23" s="38">
        <v>1</v>
      </c>
      <c r="D23" s="38"/>
      <c r="E23" s="38"/>
    </row>
    <row r="24" spans="3:5" x14ac:dyDescent="0.35">
      <c r="C24" s="38">
        <v>2</v>
      </c>
      <c r="D24" s="38"/>
      <c r="E24" s="38"/>
    </row>
    <row r="25" spans="3:5" x14ac:dyDescent="0.35">
      <c r="C25" s="38">
        <v>3</v>
      </c>
      <c r="D25" s="38"/>
      <c r="E25" s="38"/>
    </row>
    <row r="26" spans="3:5" x14ac:dyDescent="0.35">
      <c r="C26" s="38">
        <v>4</v>
      </c>
      <c r="D26" s="38"/>
      <c r="E26" s="38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9FB5BB-7DB6-4314-B4B8-1DDBAF317211}">
  <dimension ref="B2:U25"/>
  <sheetViews>
    <sheetView zoomScale="90" zoomScaleNormal="90" workbookViewId="0"/>
  </sheetViews>
  <sheetFormatPr defaultColWidth="8.90625" defaultRowHeight="14.5" outlineLevelCol="1" x14ac:dyDescent="0.35"/>
  <cols>
    <col min="1" max="1" width="2.81640625" style="40" customWidth="1"/>
    <col min="2" max="2" width="7" style="40" customWidth="1"/>
    <col min="3" max="3" width="15.6328125" style="40" customWidth="1"/>
    <col min="4" max="4" width="14.453125" style="40" customWidth="1"/>
    <col min="5" max="5" width="10" style="40" customWidth="1"/>
    <col min="6" max="6" width="9.36328125" style="40" customWidth="1"/>
    <col min="7" max="7" width="11.81640625" style="40" customWidth="1"/>
    <col min="8" max="8" width="10.36328125" style="40" customWidth="1"/>
    <col min="9" max="9" width="9" style="40" customWidth="1" outlineLevel="1"/>
    <col min="10" max="10" width="9.6328125" style="40" customWidth="1" outlineLevel="1"/>
    <col min="11" max="11" width="12.90625" style="40" customWidth="1" outlineLevel="1"/>
    <col min="12" max="12" width="8.36328125" style="40" customWidth="1"/>
    <col min="13" max="13" width="9.81640625" style="40" customWidth="1"/>
    <col min="14" max="14" width="11.36328125" style="40" customWidth="1"/>
    <col min="15" max="15" width="9.54296875" style="40" customWidth="1"/>
    <col min="16" max="17" width="11.54296875" style="40" customWidth="1"/>
    <col min="18" max="19" width="15.1796875" style="40" customWidth="1"/>
    <col min="20" max="20" width="2.81640625" style="40" customWidth="1"/>
    <col min="21" max="21" width="18.36328125" style="40" customWidth="1"/>
    <col min="22" max="16384" width="8.90625" style="40"/>
  </cols>
  <sheetData>
    <row r="2" spans="2:21" x14ac:dyDescent="0.35">
      <c r="B2" s="39" t="str">
        <f>[1]Фото!B2</f>
        <v>Адрес:</v>
      </c>
      <c r="C2" s="39">
        <f>Фото!C2</f>
        <v>0</v>
      </c>
      <c r="D2" s="39"/>
      <c r="E2" s="39"/>
    </row>
    <row r="3" spans="2:21" x14ac:dyDescent="0.35">
      <c r="U3" s="40" t="s">
        <v>52</v>
      </c>
    </row>
    <row r="4" spans="2:21" ht="15.5" x14ac:dyDescent="0.35">
      <c r="B4" s="41" t="s">
        <v>53</v>
      </c>
      <c r="U4" s="42" t="s">
        <v>54</v>
      </c>
    </row>
    <row r="6" spans="2:21" ht="31.25" customHeight="1" x14ac:dyDescent="0.35">
      <c r="B6" s="43" t="s">
        <v>55</v>
      </c>
      <c r="C6" s="43" t="s">
        <v>56</v>
      </c>
      <c r="D6" s="43" t="s">
        <v>57</v>
      </c>
      <c r="E6" s="43" t="s">
        <v>58</v>
      </c>
      <c r="F6" s="44" t="s">
        <v>59</v>
      </c>
      <c r="G6" s="45"/>
      <c r="H6" s="46"/>
      <c r="I6" s="44" t="s">
        <v>60</v>
      </c>
      <c r="J6" s="45"/>
      <c r="K6" s="46"/>
      <c r="L6" s="44" t="s">
        <v>61</v>
      </c>
      <c r="M6" s="45"/>
      <c r="N6" s="46"/>
      <c r="O6" s="44" t="s">
        <v>62</v>
      </c>
      <c r="P6" s="45"/>
      <c r="Q6" s="46"/>
      <c r="R6" s="43" t="s">
        <v>63</v>
      </c>
      <c r="S6" s="43" t="s">
        <v>64</v>
      </c>
      <c r="U6" s="47" t="s">
        <v>65</v>
      </c>
    </row>
    <row r="7" spans="2:21" ht="66" customHeight="1" x14ac:dyDescent="0.35">
      <c r="B7" s="48"/>
      <c r="C7" s="48"/>
      <c r="D7" s="48"/>
      <c r="E7" s="48"/>
      <c r="F7" s="49" t="s">
        <v>66</v>
      </c>
      <c r="G7" s="49" t="s">
        <v>67</v>
      </c>
      <c r="H7" s="49" t="s">
        <v>68</v>
      </c>
      <c r="I7" s="49" t="s">
        <v>69</v>
      </c>
      <c r="J7" s="49" t="s">
        <v>70</v>
      </c>
      <c r="K7" s="49" t="s">
        <v>71</v>
      </c>
      <c r="L7" s="49" t="s">
        <v>69</v>
      </c>
      <c r="M7" s="49" t="s">
        <v>70</v>
      </c>
      <c r="N7" s="49" t="s">
        <v>71</v>
      </c>
      <c r="O7" s="49" t="s">
        <v>66</v>
      </c>
      <c r="P7" s="49" t="s">
        <v>72</v>
      </c>
      <c r="Q7" s="49" t="s">
        <v>73</v>
      </c>
      <c r="R7" s="48"/>
      <c r="S7" s="48"/>
      <c r="U7" s="50"/>
    </row>
    <row r="8" spans="2:21" x14ac:dyDescent="0.35">
      <c r="B8" s="49">
        <v>1</v>
      </c>
      <c r="C8" s="51">
        <v>43101</v>
      </c>
      <c r="D8" s="52"/>
      <c r="E8" s="49"/>
      <c r="F8" s="53">
        <f>G8+H8</f>
        <v>0</v>
      </c>
      <c r="G8" s="53"/>
      <c r="H8" s="53"/>
      <c r="I8" s="53"/>
      <c r="J8" s="53"/>
      <c r="K8" s="53"/>
      <c r="L8" s="53"/>
      <c r="M8" s="54"/>
      <c r="N8" s="54">
        <f>L8-M8</f>
        <v>0</v>
      </c>
      <c r="O8" s="54">
        <f>P8+Q8</f>
        <v>0</v>
      </c>
      <c r="P8" s="54"/>
      <c r="Q8" s="54"/>
      <c r="R8" s="54"/>
      <c r="S8" s="54">
        <f>R8/1000</f>
        <v>0</v>
      </c>
      <c r="U8" s="55"/>
    </row>
    <row r="9" spans="2:21" x14ac:dyDescent="0.35">
      <c r="B9" s="49">
        <v>2</v>
      </c>
      <c r="C9" s="51">
        <v>43132</v>
      </c>
      <c r="D9" s="52"/>
      <c r="E9" s="49"/>
      <c r="F9" s="53">
        <f t="shared" ref="F9:F19" si="0">G9+H9</f>
        <v>0</v>
      </c>
      <c r="G9" s="53"/>
      <c r="H9" s="53"/>
      <c r="I9" s="53"/>
      <c r="J9" s="53"/>
      <c r="K9" s="53"/>
      <c r="L9" s="53"/>
      <c r="M9" s="54"/>
      <c r="N9" s="54">
        <f t="shared" ref="N9:N19" si="1">L9-M9</f>
        <v>0</v>
      </c>
      <c r="O9" s="54">
        <f t="shared" ref="O9:O19" si="2">P9+Q9</f>
        <v>0</v>
      </c>
      <c r="P9" s="54"/>
      <c r="Q9" s="54"/>
      <c r="R9" s="54"/>
      <c r="S9" s="54">
        <f t="shared" ref="S9:S19" si="3">R9/1000</f>
        <v>0</v>
      </c>
      <c r="U9" s="55"/>
    </row>
    <row r="10" spans="2:21" x14ac:dyDescent="0.35">
      <c r="B10" s="49">
        <v>3</v>
      </c>
      <c r="C10" s="51">
        <v>43160</v>
      </c>
      <c r="D10" s="52"/>
      <c r="E10" s="49"/>
      <c r="F10" s="53">
        <f t="shared" si="0"/>
        <v>0</v>
      </c>
      <c r="G10" s="53"/>
      <c r="H10" s="53"/>
      <c r="I10" s="53"/>
      <c r="J10" s="53"/>
      <c r="K10" s="53"/>
      <c r="L10" s="53"/>
      <c r="M10" s="54"/>
      <c r="N10" s="54">
        <f t="shared" si="1"/>
        <v>0</v>
      </c>
      <c r="O10" s="54">
        <f t="shared" si="2"/>
        <v>0</v>
      </c>
      <c r="P10" s="54"/>
      <c r="Q10" s="54"/>
      <c r="R10" s="54"/>
      <c r="S10" s="54">
        <f t="shared" si="3"/>
        <v>0</v>
      </c>
      <c r="U10" s="55"/>
    </row>
    <row r="11" spans="2:21" x14ac:dyDescent="0.35">
      <c r="B11" s="49">
        <v>4</v>
      </c>
      <c r="C11" s="51">
        <v>43191</v>
      </c>
      <c r="D11" s="52">
        <v>43205</v>
      </c>
      <c r="E11" s="49"/>
      <c r="F11" s="53">
        <f t="shared" si="0"/>
        <v>0</v>
      </c>
      <c r="G11" s="53"/>
      <c r="H11" s="53"/>
      <c r="I11" s="53"/>
      <c r="J11" s="53"/>
      <c r="K11" s="53"/>
      <c r="L11" s="53"/>
      <c r="M11" s="54"/>
      <c r="N11" s="54">
        <f t="shared" si="1"/>
        <v>0</v>
      </c>
      <c r="O11" s="54">
        <f t="shared" si="2"/>
        <v>0</v>
      </c>
      <c r="P11" s="54"/>
      <c r="Q11" s="54"/>
      <c r="R11" s="54"/>
      <c r="S11" s="54">
        <f t="shared" si="3"/>
        <v>0</v>
      </c>
      <c r="U11" s="55"/>
    </row>
    <row r="12" spans="2:21" x14ac:dyDescent="0.35">
      <c r="B12" s="49">
        <v>5</v>
      </c>
      <c r="C12" s="51">
        <v>43221</v>
      </c>
      <c r="D12" s="52"/>
      <c r="E12" s="49"/>
      <c r="F12" s="53">
        <f t="shared" si="0"/>
        <v>0</v>
      </c>
      <c r="G12" s="53"/>
      <c r="H12" s="53"/>
      <c r="I12" s="53"/>
      <c r="J12" s="53"/>
      <c r="K12" s="53"/>
      <c r="L12" s="53"/>
      <c r="M12" s="54"/>
      <c r="N12" s="54">
        <f t="shared" si="1"/>
        <v>0</v>
      </c>
      <c r="O12" s="54">
        <f t="shared" si="2"/>
        <v>0</v>
      </c>
      <c r="P12" s="54"/>
      <c r="Q12" s="54"/>
      <c r="R12" s="54"/>
      <c r="S12" s="54">
        <f t="shared" si="3"/>
        <v>0</v>
      </c>
      <c r="U12" s="55"/>
    </row>
    <row r="13" spans="2:21" x14ac:dyDescent="0.35">
      <c r="B13" s="49">
        <v>6</v>
      </c>
      <c r="C13" s="51">
        <v>43252</v>
      </c>
      <c r="D13" s="52"/>
      <c r="E13" s="49"/>
      <c r="F13" s="53">
        <f t="shared" si="0"/>
        <v>0</v>
      </c>
      <c r="G13" s="53"/>
      <c r="H13" s="53"/>
      <c r="I13" s="53"/>
      <c r="J13" s="53"/>
      <c r="K13" s="53"/>
      <c r="L13" s="53"/>
      <c r="M13" s="54"/>
      <c r="N13" s="54">
        <f t="shared" si="1"/>
        <v>0</v>
      </c>
      <c r="O13" s="54">
        <f t="shared" si="2"/>
        <v>0</v>
      </c>
      <c r="P13" s="54"/>
      <c r="Q13" s="54"/>
      <c r="R13" s="54"/>
      <c r="S13" s="54">
        <f t="shared" si="3"/>
        <v>0</v>
      </c>
      <c r="U13" s="55"/>
    </row>
    <row r="14" spans="2:21" x14ac:dyDescent="0.35">
      <c r="B14" s="49">
        <v>7</v>
      </c>
      <c r="C14" s="51">
        <v>43282</v>
      </c>
      <c r="D14" s="52"/>
      <c r="E14" s="49">
        <v>6</v>
      </c>
      <c r="F14" s="53">
        <f t="shared" si="0"/>
        <v>0</v>
      </c>
      <c r="G14" s="53"/>
      <c r="H14" s="53"/>
      <c r="I14" s="53"/>
      <c r="J14" s="53"/>
      <c r="K14" s="53"/>
      <c r="L14" s="53"/>
      <c r="M14" s="54"/>
      <c r="N14" s="54">
        <f t="shared" si="1"/>
        <v>0</v>
      </c>
      <c r="O14" s="54">
        <f t="shared" si="2"/>
        <v>0</v>
      </c>
      <c r="P14" s="54"/>
      <c r="Q14" s="54"/>
      <c r="R14" s="54"/>
      <c r="S14" s="54">
        <f t="shared" si="3"/>
        <v>0</v>
      </c>
      <c r="U14" s="55"/>
    </row>
    <row r="15" spans="2:21" x14ac:dyDescent="0.35">
      <c r="B15" s="49">
        <v>8</v>
      </c>
      <c r="C15" s="51">
        <v>43313</v>
      </c>
      <c r="D15" s="52"/>
      <c r="E15" s="49">
        <v>8</v>
      </c>
      <c r="F15" s="53">
        <f t="shared" si="0"/>
        <v>0</v>
      </c>
      <c r="G15" s="53"/>
      <c r="H15" s="53"/>
      <c r="I15" s="53"/>
      <c r="J15" s="53"/>
      <c r="K15" s="53"/>
      <c r="L15" s="53"/>
      <c r="M15" s="54"/>
      <c r="N15" s="54">
        <f t="shared" si="1"/>
        <v>0</v>
      </c>
      <c r="O15" s="54">
        <f t="shared" si="2"/>
        <v>0</v>
      </c>
      <c r="P15" s="54"/>
      <c r="Q15" s="54"/>
      <c r="R15" s="54"/>
      <c r="S15" s="54">
        <f t="shared" si="3"/>
        <v>0</v>
      </c>
      <c r="U15" s="55"/>
    </row>
    <row r="16" spans="2:21" x14ac:dyDescent="0.35">
      <c r="B16" s="49">
        <v>9</v>
      </c>
      <c r="C16" s="51">
        <v>43344</v>
      </c>
      <c r="D16" s="52"/>
      <c r="E16" s="49"/>
      <c r="F16" s="53">
        <f t="shared" si="0"/>
        <v>0</v>
      </c>
      <c r="G16" s="53"/>
      <c r="H16" s="53"/>
      <c r="I16" s="53"/>
      <c r="J16" s="53"/>
      <c r="K16" s="53"/>
      <c r="L16" s="53"/>
      <c r="M16" s="54"/>
      <c r="N16" s="54">
        <f t="shared" si="1"/>
        <v>0</v>
      </c>
      <c r="O16" s="54">
        <f t="shared" si="2"/>
        <v>0</v>
      </c>
      <c r="P16" s="54"/>
      <c r="Q16" s="54"/>
      <c r="R16" s="54"/>
      <c r="S16" s="54">
        <f t="shared" si="3"/>
        <v>0</v>
      </c>
      <c r="U16" s="55"/>
    </row>
    <row r="17" spans="2:21" x14ac:dyDescent="0.35">
      <c r="B17" s="49">
        <v>10</v>
      </c>
      <c r="C17" s="51">
        <v>43374</v>
      </c>
      <c r="D17" s="52">
        <v>43393</v>
      </c>
      <c r="E17" s="49"/>
      <c r="F17" s="53">
        <f t="shared" si="0"/>
        <v>0</v>
      </c>
      <c r="G17" s="53"/>
      <c r="H17" s="53"/>
      <c r="I17" s="53"/>
      <c r="J17" s="53"/>
      <c r="K17" s="53"/>
      <c r="L17" s="53"/>
      <c r="M17" s="54"/>
      <c r="N17" s="54">
        <f t="shared" si="1"/>
        <v>0</v>
      </c>
      <c r="O17" s="54">
        <f t="shared" si="2"/>
        <v>0</v>
      </c>
      <c r="P17" s="54"/>
      <c r="Q17" s="54"/>
      <c r="R17" s="54"/>
      <c r="S17" s="54">
        <f t="shared" si="3"/>
        <v>0</v>
      </c>
      <c r="U17" s="55"/>
    </row>
    <row r="18" spans="2:21" x14ac:dyDescent="0.35">
      <c r="B18" s="49">
        <v>11</v>
      </c>
      <c r="C18" s="51">
        <v>43405</v>
      </c>
      <c r="D18" s="52"/>
      <c r="E18" s="49"/>
      <c r="F18" s="53">
        <f t="shared" si="0"/>
        <v>0</v>
      </c>
      <c r="G18" s="53"/>
      <c r="H18" s="53"/>
      <c r="I18" s="53"/>
      <c r="J18" s="53"/>
      <c r="K18" s="53"/>
      <c r="L18" s="53"/>
      <c r="M18" s="54"/>
      <c r="N18" s="54">
        <f t="shared" si="1"/>
        <v>0</v>
      </c>
      <c r="O18" s="54">
        <f t="shared" si="2"/>
        <v>0</v>
      </c>
      <c r="P18" s="54"/>
      <c r="Q18" s="54"/>
      <c r="R18" s="54"/>
      <c r="S18" s="54">
        <f t="shared" si="3"/>
        <v>0</v>
      </c>
      <c r="U18" s="55"/>
    </row>
    <row r="19" spans="2:21" x14ac:dyDescent="0.35">
      <c r="B19" s="49">
        <v>12</v>
      </c>
      <c r="C19" s="51">
        <v>43435</v>
      </c>
      <c r="D19" s="52"/>
      <c r="E19" s="49"/>
      <c r="F19" s="53">
        <f t="shared" si="0"/>
        <v>0</v>
      </c>
      <c r="G19" s="53"/>
      <c r="H19" s="53"/>
      <c r="I19" s="53"/>
      <c r="J19" s="53"/>
      <c r="K19" s="53"/>
      <c r="L19" s="53"/>
      <c r="M19" s="54"/>
      <c r="N19" s="54">
        <f t="shared" si="1"/>
        <v>0</v>
      </c>
      <c r="O19" s="54">
        <f t="shared" si="2"/>
        <v>0</v>
      </c>
      <c r="P19" s="54"/>
      <c r="Q19" s="54"/>
      <c r="R19" s="54"/>
      <c r="S19" s="54">
        <f t="shared" si="3"/>
        <v>0</v>
      </c>
      <c r="U19" s="55"/>
    </row>
    <row r="20" spans="2:21" x14ac:dyDescent="0.35">
      <c r="B20" s="56"/>
      <c r="C20" s="57" t="s">
        <v>33</v>
      </c>
      <c r="D20" s="57"/>
      <c r="E20" s="58">
        <f>SUM(E8:E19)</f>
        <v>14</v>
      </c>
      <c r="F20" s="59">
        <f>SUM(F8:F19)</f>
        <v>0</v>
      </c>
      <c r="G20" s="59">
        <f t="shared" ref="G20:S20" si="4">SUM(G8:G19)</f>
        <v>0</v>
      </c>
      <c r="H20" s="59">
        <f t="shared" si="4"/>
        <v>0</v>
      </c>
      <c r="I20" s="59" t="e">
        <f>AVERAGE(I8:I19)</f>
        <v>#DIV/0!</v>
      </c>
      <c r="J20" s="59" t="e">
        <f t="shared" ref="J20:K20" si="5">AVERAGE(J8:J19)</f>
        <v>#DIV/0!</v>
      </c>
      <c r="K20" s="59" t="e">
        <f t="shared" si="5"/>
        <v>#DIV/0!</v>
      </c>
      <c r="L20" s="60">
        <f t="shared" si="4"/>
        <v>0</v>
      </c>
      <c r="M20" s="60">
        <f t="shared" si="4"/>
        <v>0</v>
      </c>
      <c r="N20" s="60">
        <f t="shared" si="4"/>
        <v>0</v>
      </c>
      <c r="O20" s="60">
        <f t="shared" si="4"/>
        <v>0</v>
      </c>
      <c r="P20" s="60">
        <f t="shared" si="4"/>
        <v>0</v>
      </c>
      <c r="Q20" s="60">
        <f t="shared" si="4"/>
        <v>0</v>
      </c>
      <c r="R20" s="61">
        <f t="shared" si="4"/>
        <v>0</v>
      </c>
      <c r="S20" s="61">
        <f t="shared" si="4"/>
        <v>0</v>
      </c>
    </row>
    <row r="21" spans="2:21" x14ac:dyDescent="0.35">
      <c r="F21" s="62" t="e">
        <f>F20/$F$20</f>
        <v>#DIV/0!</v>
      </c>
      <c r="G21" s="62" t="e">
        <f>G20/$F$20</f>
        <v>#DIV/0!</v>
      </c>
      <c r="H21" s="62" t="e">
        <f>H20/$F$20</f>
        <v>#DIV/0!</v>
      </c>
      <c r="L21" s="62" t="e">
        <f>L20/$L$20</f>
        <v>#DIV/0!</v>
      </c>
      <c r="M21" s="62" t="e">
        <f t="shared" ref="M21:N21" si="6">M20/$L$20</f>
        <v>#DIV/0!</v>
      </c>
      <c r="N21" s="62" t="e">
        <f t="shared" si="6"/>
        <v>#DIV/0!</v>
      </c>
      <c r="O21" s="63"/>
      <c r="P21" s="63"/>
      <c r="Q21" s="63"/>
    </row>
    <row r="23" spans="2:21" ht="29" x14ac:dyDescent="0.35">
      <c r="C23" s="40" t="s">
        <v>74</v>
      </c>
      <c r="O23" s="64" t="s">
        <v>75</v>
      </c>
      <c r="P23" s="64" t="s">
        <v>76</v>
      </c>
      <c r="Q23" s="65"/>
    </row>
    <row r="24" spans="2:21" x14ac:dyDescent="0.35">
      <c r="C24" s="40" t="s">
        <v>77</v>
      </c>
      <c r="O24" s="66"/>
      <c r="P24" s="66"/>
      <c r="Q24" s="67"/>
    </row>
    <row r="25" spans="2:21" x14ac:dyDescent="0.35">
      <c r="O25" s="62" t="e">
        <f>O24/$O$24</f>
        <v>#DIV/0!</v>
      </c>
      <c r="P25" s="62" t="e">
        <f>P24/$O$24</f>
        <v>#DIV/0!</v>
      </c>
      <c r="Q25" s="63"/>
    </row>
  </sheetData>
  <mergeCells count="11">
    <mergeCell ref="L6:N6"/>
    <mergeCell ref="O6:Q6"/>
    <mergeCell ref="R6:R7"/>
    <mergeCell ref="S6:S7"/>
    <mergeCell ref="U6:U7"/>
    <mergeCell ref="B6:B7"/>
    <mergeCell ref="C6:C7"/>
    <mergeCell ref="D6:D7"/>
    <mergeCell ref="E6:E7"/>
    <mergeCell ref="F6:H6"/>
    <mergeCell ref="I6:K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Фото</vt:lpstr>
      <vt:lpstr>Окна и двери</vt:lpstr>
      <vt:lpstr>Циркуляция ГВС</vt:lpstr>
      <vt:lpstr>Потребление и погода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Oleg Komarov</dc:creator>
  <cp:lastModifiedBy>Oleg Komarov</cp:lastModifiedBy>
  <dcterms:created xsi:type="dcterms:W3CDTF">2021-05-26T18:19:29Z</dcterms:created>
  <dcterms:modified xsi:type="dcterms:W3CDTF">2021-05-26T18:20:48Z</dcterms:modified>
</cp:coreProperties>
</file>